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S Poljana\Desktop\FI 12-2025\"/>
    </mc:Choice>
  </mc:AlternateContent>
  <bookViews>
    <workbookView xWindow="-120" yWindow="-120" windowWidth="29040" windowHeight="15990" tabRatio="583" firstSheet="1" activeTab="3"/>
  </bookViews>
  <sheets>
    <sheet name="Skriveni" sheetId="1" state="hidden" r:id="rId1"/>
    <sheet name="Upute" sheetId="2" r:id="rId2"/>
    <sheet name="PR-RAS" sheetId="4" r:id="rId3"/>
    <sheet name="RefStr" sheetId="3"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2">'PR-RAS'!$A$1:$F$1019</definedName>
    <definedName name="_xlnm.Print_Area" localSheetId="6">'P-VRIO'!$A$1:$E$48</definedName>
    <definedName name="_xlnm.Print_Area" localSheetId="5">'RAS-funkcijski'!$A$1:$F$141</definedName>
    <definedName name="_xlnm.Print_Area" localSheetId="3">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F339" i="9"/>
  <c r="F338" i="9"/>
  <c r="F337" i="9"/>
  <c r="F336" i="9"/>
  <c r="H335" i="9"/>
  <c r="E335" i="9" s="1"/>
  <c r="G335" i="9"/>
  <c r="F335" i="9"/>
  <c r="F334" i="9"/>
  <c r="H333" i="9"/>
  <c r="E333" i="9" s="1"/>
  <c r="G333" i="9"/>
  <c r="F333" i="9"/>
  <c r="B333" i="9"/>
  <c r="H332" i="9"/>
  <c r="G332" i="9"/>
  <c r="F332" i="9"/>
  <c r="E332" i="9"/>
  <c r="B332" i="9" s="1"/>
  <c r="H331" i="9"/>
  <c r="E331" i="9" s="1"/>
  <c r="G331" i="9"/>
  <c r="F331" i="9"/>
  <c r="B331" i="9"/>
  <c r="H330" i="9"/>
  <c r="G330" i="9"/>
  <c r="F330" i="9"/>
  <c r="E330" i="9"/>
  <c r="B330" i="9" s="1"/>
  <c r="H329" i="9"/>
  <c r="G329" i="9"/>
  <c r="F329" i="9"/>
  <c r="H328" i="9"/>
  <c r="G328" i="9"/>
  <c r="F328" i="9"/>
  <c r="E328" i="9"/>
  <c r="B328" i="9" s="1"/>
  <c r="H327" i="9"/>
  <c r="G327" i="9"/>
  <c r="F327" i="9"/>
  <c r="H326" i="9"/>
  <c r="G326" i="9"/>
  <c r="F326" i="9"/>
  <c r="H325" i="9"/>
  <c r="E325" i="9" s="1"/>
  <c r="G325" i="9"/>
  <c r="F325" i="9"/>
  <c r="B325" i="9"/>
  <c r="H324" i="9"/>
  <c r="G324" i="9"/>
  <c r="F324" i="9"/>
  <c r="H323" i="9"/>
  <c r="E323" i="9" s="1"/>
  <c r="G323" i="9"/>
  <c r="F323" i="9"/>
  <c r="B323" i="9"/>
  <c r="H322" i="9"/>
  <c r="G322" i="9"/>
  <c r="F322" i="9"/>
  <c r="H321" i="9"/>
  <c r="E321" i="9" s="1"/>
  <c r="G321" i="9"/>
  <c r="F321" i="9"/>
  <c r="B321" i="9"/>
  <c r="H320" i="9"/>
  <c r="G320" i="9"/>
  <c r="F320" i="9"/>
  <c r="H319" i="9"/>
  <c r="E319" i="9" s="1"/>
  <c r="B319" i="9" s="1"/>
  <c r="G319" i="9"/>
  <c r="F319" i="9"/>
  <c r="H318" i="9"/>
  <c r="G318" i="9"/>
  <c r="F318" i="9"/>
  <c r="E318" i="9"/>
  <c r="B318" i="9" s="1"/>
  <c r="H317" i="9"/>
  <c r="E317" i="9" s="1"/>
  <c r="G317" i="9"/>
  <c r="F317" i="9"/>
  <c r="B317" i="9"/>
  <c r="F316" i="9"/>
  <c r="F315" i="9"/>
  <c r="F314" i="9"/>
  <c r="H313" i="9"/>
  <c r="E313" i="9" s="1"/>
  <c r="G313" i="9"/>
  <c r="F313" i="9"/>
  <c r="H312" i="9"/>
  <c r="G312" i="9"/>
  <c r="F312" i="9"/>
  <c r="H311" i="9"/>
  <c r="G311" i="9"/>
  <c r="F311" i="9"/>
  <c r="F310" i="9"/>
  <c r="F309" i="9"/>
  <c r="F308" i="9"/>
  <c r="F298" i="9" s="1"/>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c r="E292" i="9"/>
  <c r="B292" i="9"/>
  <c r="M291" i="9"/>
  <c r="L291" i="9"/>
  <c r="F291" i="9" s="1"/>
  <c r="E291" i="9"/>
  <c r="B291" i="9" s="1"/>
  <c r="M290" i="9"/>
  <c r="L290" i="9"/>
  <c r="F290" i="9"/>
  <c r="E290" i="9"/>
  <c r="B290" i="9"/>
  <c r="M289" i="9"/>
  <c r="L289" i="9"/>
  <c r="F289" i="9" s="1"/>
  <c r="E289" i="9"/>
  <c r="B289" i="9" s="1"/>
  <c r="M288" i="9"/>
  <c r="L288" i="9"/>
  <c r="F288" i="9"/>
  <c r="E288" i="9"/>
  <c r="B288" i="9"/>
  <c r="M287" i="9"/>
  <c r="L287" i="9"/>
  <c r="F287" i="9" s="1"/>
  <c r="E287" i="9"/>
  <c r="B287" i="9" s="1"/>
  <c r="M286" i="9"/>
  <c r="L286" i="9"/>
  <c r="F286" i="9"/>
  <c r="E286" i="9"/>
  <c r="B286" i="9"/>
  <c r="M285" i="9"/>
  <c r="L285" i="9"/>
  <c r="F285" i="9" s="1"/>
  <c r="E285" i="9"/>
  <c r="B285" i="9" s="1"/>
  <c r="M284" i="9"/>
  <c r="L284" i="9"/>
  <c r="F284" i="9"/>
  <c r="E284" i="9"/>
  <c r="B284" i="9"/>
  <c r="M283" i="9"/>
  <c r="L283" i="9"/>
  <c r="F283" i="9" s="1"/>
  <c r="E283" i="9"/>
  <c r="B283" i="9" s="1"/>
  <c r="M282" i="9"/>
  <c r="L282" i="9"/>
  <c r="F282" i="9"/>
  <c r="E282" i="9"/>
  <c r="B282" i="9"/>
  <c r="M281" i="9"/>
  <c r="L281" i="9"/>
  <c r="F281" i="9" s="1"/>
  <c r="E281" i="9"/>
  <c r="B281" i="9" s="1"/>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E243" i="9"/>
  <c r="M242" i="9"/>
  <c r="L242" i="9"/>
  <c r="F242" i="9"/>
  <c r="E242" i="9"/>
  <c r="B242" i="9"/>
  <c r="M241" i="9"/>
  <c r="L241" i="9"/>
  <c r="F241" i="9" s="1"/>
  <c r="E241" i="9"/>
  <c r="M240" i="9"/>
  <c r="L240" i="9"/>
  <c r="F240" i="9"/>
  <c r="E240" i="9"/>
  <c r="B240" i="9"/>
  <c r="M239" i="9"/>
  <c r="L239" i="9"/>
  <c r="E239" i="9"/>
  <c r="M238" i="9"/>
  <c r="L238" i="9"/>
  <c r="F238" i="9"/>
  <c r="E238" i="9"/>
  <c r="B238" i="9"/>
  <c r="M237" i="9"/>
  <c r="L237" i="9"/>
  <c r="E237" i="9"/>
  <c r="M236" i="9"/>
  <c r="L236" i="9"/>
  <c r="E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E171" i="9" s="1"/>
  <c r="G171" i="9"/>
  <c r="F171" i="9"/>
  <c r="B171" i="9"/>
  <c r="H170" i="9"/>
  <c r="G170" i="9"/>
  <c r="F170" i="9"/>
  <c r="E170" i="9"/>
  <c r="B170" i="9" s="1"/>
  <c r="H169" i="9"/>
  <c r="E169" i="9" s="1"/>
  <c r="G169" i="9"/>
  <c r="F169" i="9"/>
  <c r="B169" i="9"/>
  <c r="H168" i="9"/>
  <c r="G168" i="9"/>
  <c r="F168" i="9"/>
  <c r="E168" i="9"/>
  <c r="B168" i="9" s="1"/>
  <c r="H167" i="9"/>
  <c r="E167" i="9" s="1"/>
  <c r="G167" i="9"/>
  <c r="F167" i="9"/>
  <c r="B167" i="9"/>
  <c r="H166" i="9"/>
  <c r="G166" i="9"/>
  <c r="F166" i="9"/>
  <c r="E166" i="9"/>
  <c r="B166" i="9" s="1"/>
  <c r="H165" i="9"/>
  <c r="E165" i="9" s="1"/>
  <c r="G165" i="9"/>
  <c r="F165" i="9"/>
  <c r="B165" i="9"/>
  <c r="H164" i="9"/>
  <c r="G164" i="9"/>
  <c r="F164" i="9"/>
  <c r="E164" i="9"/>
  <c r="B164" i="9" s="1"/>
  <c r="H163" i="9"/>
  <c r="E163" i="9" s="1"/>
  <c r="G163" i="9"/>
  <c r="F163" i="9"/>
  <c r="B163" i="9"/>
  <c r="H162" i="9"/>
  <c r="G162" i="9"/>
  <c r="F162" i="9"/>
  <c r="E162" i="9"/>
  <c r="B162" i="9" s="1"/>
  <c r="H161" i="9"/>
  <c r="E161" i="9" s="1"/>
  <c r="G161" i="9"/>
  <c r="F161" i="9"/>
  <c r="B161" i="9"/>
  <c r="H160" i="9"/>
  <c r="G160" i="9"/>
  <c r="F160" i="9"/>
  <c r="E160" i="9"/>
  <c r="B160" i="9" s="1"/>
  <c r="H159" i="9"/>
  <c r="E159" i="9" s="1"/>
  <c r="G159" i="9"/>
  <c r="F159" i="9"/>
  <c r="B159" i="9"/>
  <c r="H158" i="9"/>
  <c r="G158" i="9"/>
  <c r="F158" i="9"/>
  <c r="E158" i="9"/>
  <c r="B158" i="9" s="1"/>
  <c r="H157" i="9"/>
  <c r="E157" i="9" s="1"/>
  <c r="G157" i="9"/>
  <c r="F157" i="9"/>
  <c r="B157" i="9"/>
  <c r="F156" i="9"/>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E82" i="9" s="1"/>
  <c r="B82" i="9" s="1"/>
  <c r="G82" i="9"/>
  <c r="F82" i="9"/>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G57" i="9"/>
  <c r="F57" i="9"/>
  <c r="H56" i="9"/>
  <c r="G56" i="9"/>
  <c r="F56" i="9"/>
  <c r="H55" i="9"/>
  <c r="E55" i="9" s="1"/>
  <c r="B55" i="9" s="1"/>
  <c r="G55" i="9"/>
  <c r="F55" i="9"/>
  <c r="H54" i="9"/>
  <c r="G54" i="9"/>
  <c r="F54" i="9"/>
  <c r="E54" i="9"/>
  <c r="B54" i="9" s="1"/>
  <c r="H53" i="9"/>
  <c r="E53" i="9" s="1"/>
  <c r="B53" i="9" s="1"/>
  <c r="G53" i="9"/>
  <c r="F53" i="9"/>
  <c r="H52" i="9"/>
  <c r="E52" i="9" s="1"/>
  <c r="B52" i="9" s="1"/>
  <c r="G52" i="9"/>
  <c r="F52" i="9"/>
  <c r="H51" i="9"/>
  <c r="E51" i="9" s="1"/>
  <c r="B51" i="9" s="1"/>
  <c r="G51" i="9"/>
  <c r="F51" i="9"/>
  <c r="H50" i="9"/>
  <c r="G50" i="9"/>
  <c r="F50" i="9"/>
  <c r="E50" i="9"/>
  <c r="B50" i="9" s="1"/>
  <c r="H49" i="9"/>
  <c r="E49" i="9" s="1"/>
  <c r="B49" i="9" s="1"/>
  <c r="G49" i="9"/>
  <c r="F49" i="9"/>
  <c r="H48" i="9"/>
  <c r="E48" i="9" s="1"/>
  <c r="B48" i="9" s="1"/>
  <c r="G48" i="9"/>
  <c r="F48" i="9"/>
  <c r="H47" i="9"/>
  <c r="E47" i="9" s="1"/>
  <c r="B47" i="9" s="1"/>
  <c r="G47" i="9"/>
  <c r="F47" i="9"/>
  <c r="H46" i="9"/>
  <c r="G46" i="9"/>
  <c r="F46" i="9"/>
  <c r="E46" i="9"/>
  <c r="B46" i="9" s="1"/>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G37" i="9"/>
  <c r="F37" i="9"/>
  <c r="H36" i="9"/>
  <c r="G36" i="9"/>
  <c r="F36" i="9"/>
  <c r="H35" i="9"/>
  <c r="E35" i="9" s="1"/>
  <c r="B35" i="9" s="1"/>
  <c r="G35" i="9"/>
  <c r="F35" i="9"/>
  <c r="H34" i="9"/>
  <c r="E34" i="9" s="1"/>
  <c r="B34" i="9" s="1"/>
  <c r="G34" i="9"/>
  <c r="F34" i="9"/>
  <c r="H33" i="9"/>
  <c r="E33" i="9" s="1"/>
  <c r="B33" i="9" s="1"/>
  <c r="G33" i="9"/>
  <c r="F33" i="9"/>
  <c r="H32" i="9"/>
  <c r="G32" i="9"/>
  <c r="F32" i="9"/>
  <c r="E32" i="9"/>
  <c r="B32" i="9" s="1"/>
  <c r="H31" i="9"/>
  <c r="G31" i="9"/>
  <c r="F31" i="9"/>
  <c r="H30" i="9"/>
  <c r="G30" i="9"/>
  <c r="F30" i="9"/>
  <c r="E30" i="9"/>
  <c r="B30" i="9" s="1"/>
  <c r="H29" i="9"/>
  <c r="G29" i="9"/>
  <c r="F29" i="9"/>
  <c r="E29" i="9"/>
  <c r="B29" i="9"/>
  <c r="H28" i="9"/>
  <c r="G28" i="9"/>
  <c r="F28" i="9"/>
  <c r="E28" i="9"/>
  <c r="B28" i="9" s="1"/>
  <c r="H27" i="9"/>
  <c r="E27" i="9" s="1"/>
  <c r="B27" i="9" s="1"/>
  <c r="G27" i="9"/>
  <c r="F27" i="9"/>
  <c r="H26" i="9"/>
  <c r="E26" i="9" s="1"/>
  <c r="B26" i="9" s="1"/>
  <c r="G26" i="9"/>
  <c r="F26" i="9"/>
  <c r="H25" i="9"/>
  <c r="G25" i="9"/>
  <c r="F25" i="9"/>
  <c r="E25" i="9"/>
  <c r="B25" i="9"/>
  <c r="F24" i="9"/>
  <c r="F4" i="9"/>
  <c r="O3" i="9"/>
  <c r="G296" i="9" s="1"/>
  <c r="E296" i="9" s="1"/>
  <c r="I3" i="9"/>
  <c r="H3" i="9"/>
  <c r="G3" i="9"/>
  <c r="D104" i="8"/>
  <c r="I41" i="3" s="1"/>
  <c r="D97" i="8"/>
  <c r="D92" i="8"/>
  <c r="D87" i="8"/>
  <c r="D82" i="8"/>
  <c r="D77" i="8"/>
  <c r="D72" i="8"/>
  <c r="D67" i="8"/>
  <c r="D62" i="8"/>
  <c r="D57" i="8"/>
  <c r="D52" i="8"/>
  <c r="D51" i="8"/>
  <c r="D46" i="8"/>
  <c r="D45" i="8"/>
  <c r="D37" i="8"/>
  <c r="D27" i="8"/>
  <c r="D25" i="8" s="1"/>
  <c r="C1602" i="1" s="1"/>
  <c r="D18" i="8"/>
  <c r="D8" i="8"/>
  <c r="D6" i="8" s="1"/>
  <c r="C1583" i="1" s="1"/>
  <c r="H1583" i="1" s="1"/>
  <c r="E44" i="7"/>
  <c r="D44" i="7"/>
  <c r="E39" i="7"/>
  <c r="D39" i="7"/>
  <c r="E38" i="7"/>
  <c r="D38" i="7"/>
  <c r="E30" i="7"/>
  <c r="D30" i="7"/>
  <c r="E23" i="7"/>
  <c r="D1556" i="1" s="1"/>
  <c r="D23" i="7"/>
  <c r="E22" i="7"/>
  <c r="D1555" i="1" s="1"/>
  <c r="D22" i="7"/>
  <c r="E14" i="7"/>
  <c r="D14" i="7"/>
  <c r="E7" i="7"/>
  <c r="D1540" i="1" s="1"/>
  <c r="H1540" i="1" s="1"/>
  <c r="D7" i="7"/>
  <c r="E6" i="7"/>
  <c r="D1539" i="1" s="1"/>
  <c r="H1539" i="1" s="1"/>
  <c r="D6" i="7"/>
  <c r="E5" i="7"/>
  <c r="D1538" i="1" s="1"/>
  <c r="H1538" i="1" s="1"/>
  <c r="D5"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I30" i="3" s="1"/>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1260" i="1" s="1"/>
  <c r="D256" i="5"/>
  <c r="E255" i="5"/>
  <c r="D1259" i="1" s="1"/>
  <c r="D255" i="5"/>
  <c r="F255" i="5" s="1"/>
  <c r="F254" i="5"/>
  <c r="F253" i="5"/>
  <c r="E252" i="5"/>
  <c r="D1256" i="1" s="1"/>
  <c r="D252" i="5"/>
  <c r="D251" i="5"/>
  <c r="C1255"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177"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D136" i="5"/>
  <c r="D135" i="5" s="1"/>
  <c r="E135"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I23" i="3"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E535" i="4" s="1"/>
  <c r="E640" i="4" s="1"/>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E428" i="4"/>
  <c r="D428" i="4"/>
  <c r="F428" i="4" s="1"/>
  <c r="E427" i="4"/>
  <c r="D422" i="1" s="1"/>
  <c r="D427" i="4"/>
  <c r="D648" i="4" s="1"/>
  <c r="E426" i="4"/>
  <c r="E647" i="4" s="1"/>
  <c r="D641" i="1" s="1"/>
  <c r="D426" i="4"/>
  <c r="D647" i="4" s="1"/>
  <c r="F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E361" i="4" s="1"/>
  <c r="E360" i="4" s="1"/>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D269" i="4"/>
  <c r="F269" i="4" s="1"/>
  <c r="F268" i="4"/>
  <c r="F267" i="4"/>
  <c r="F266" i="4"/>
  <c r="F265" i="4"/>
  <c r="F264" i="4"/>
  <c r="E263" i="4"/>
  <c r="D263" i="4"/>
  <c r="F263" i="4" s="1"/>
  <c r="E262" i="4"/>
  <c r="D258" i="1"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s="1"/>
  <c r="F230" i="4" s="1"/>
  <c r="E230" i="4"/>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D202" i="4" s="1"/>
  <c r="F202"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G160" i="1" s="1"/>
  <c r="D178" i="4"/>
  <c r="F177" i="4"/>
  <c r="F176" i="4"/>
  <c r="F175" i="4"/>
  <c r="F174" i="4"/>
  <c r="F173" i="4"/>
  <c r="F172" i="4"/>
  <c r="F171" i="4"/>
  <c r="E170" i="4"/>
  <c r="D170" i="4"/>
  <c r="F170" i="4" s="1"/>
  <c r="F169" i="4"/>
  <c r="F168" i="4"/>
  <c r="F167" i="4"/>
  <c r="F166" i="4"/>
  <c r="E165" i="4"/>
  <c r="D165" i="4"/>
  <c r="D164" i="4" s="1"/>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D140" i="4" s="1"/>
  <c r="E140" i="4"/>
  <c r="F139" i="4"/>
  <c r="F138" i="4"/>
  <c r="F137" i="4"/>
  <c r="F136" i="4"/>
  <c r="E135" i="4"/>
  <c r="D135" i="4"/>
  <c r="D134" i="4" s="1"/>
  <c r="F134" i="4" s="1"/>
  <c r="E134" i="4"/>
  <c r="F133" i="4"/>
  <c r="F132" i="4"/>
  <c r="F131" i="4"/>
  <c r="F130" i="4"/>
  <c r="E129" i="4"/>
  <c r="D125" i="1" s="1"/>
  <c r="D129" i="4"/>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1" i="4"/>
  <c r="F110" i="4"/>
  <c r="F109" i="4"/>
  <c r="F108"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5" i="1" s="1"/>
  <c r="D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D6" i="4" s="1"/>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H28" i="3"/>
  <c r="G28" i="3"/>
  <c r="B28" i="3"/>
  <c r="H27" i="3"/>
  <c r="G27" i="3"/>
  <c r="B27" i="3"/>
  <c r="H25"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C1682" i="1"/>
  <c r="G1682" i="1" s="1"/>
  <c r="C1681" i="1"/>
  <c r="H1681" i="1" s="1"/>
  <c r="C1680" i="1"/>
  <c r="G1680" i="1" s="1"/>
  <c r="G1679" i="1"/>
  <c r="C1679" i="1"/>
  <c r="H1679" i="1" s="1"/>
  <c r="C1678" i="1"/>
  <c r="G1678" i="1" s="1"/>
  <c r="G1677" i="1"/>
  <c r="C1677" i="1"/>
  <c r="H1677" i="1" s="1"/>
  <c r="C1676" i="1"/>
  <c r="G1676" i="1" s="1"/>
  <c r="G1675" i="1"/>
  <c r="C1675" i="1"/>
  <c r="H1675" i="1" s="1"/>
  <c r="C1674" i="1"/>
  <c r="G1674" i="1" s="1"/>
  <c r="G1673" i="1"/>
  <c r="C1673" i="1"/>
  <c r="H1673" i="1" s="1"/>
  <c r="C1672" i="1"/>
  <c r="G1672" i="1" s="1"/>
  <c r="G1671" i="1"/>
  <c r="C1671" i="1"/>
  <c r="H1671" i="1" s="1"/>
  <c r="C1670" i="1"/>
  <c r="G1670" i="1" s="1"/>
  <c r="G1669" i="1"/>
  <c r="C1669" i="1"/>
  <c r="H1669"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G1639" i="1"/>
  <c r="C1639" i="1"/>
  <c r="H1639" i="1" s="1"/>
  <c r="C1638" i="1"/>
  <c r="G1638" i="1" s="1"/>
  <c r="G1637" i="1"/>
  <c r="C1637" i="1"/>
  <c r="H1637" i="1" s="1"/>
  <c r="C1636" i="1"/>
  <c r="G1636" i="1" s="1"/>
  <c r="G1635" i="1"/>
  <c r="C1635" i="1"/>
  <c r="H1635" i="1" s="1"/>
  <c r="C1634" i="1"/>
  <c r="G1634" i="1" s="1"/>
  <c r="G1633" i="1"/>
  <c r="C1633" i="1"/>
  <c r="H1633" i="1" s="1"/>
  <c r="C1632" i="1"/>
  <c r="G1632" i="1" s="1"/>
  <c r="G1631" i="1"/>
  <c r="C1631" i="1"/>
  <c r="H1631" i="1" s="1"/>
  <c r="C1630" i="1"/>
  <c r="G1630" i="1" s="1"/>
  <c r="G1629" i="1"/>
  <c r="C1629" i="1"/>
  <c r="H1629" i="1" s="1"/>
  <c r="C1628" i="1"/>
  <c r="G1628" i="1" s="1"/>
  <c r="G1627" i="1"/>
  <c r="C1627" i="1"/>
  <c r="H1627" i="1" s="1"/>
  <c r="C1626" i="1"/>
  <c r="G1626" i="1" s="1"/>
  <c r="G1625" i="1"/>
  <c r="C1625" i="1"/>
  <c r="H1625" i="1" s="1"/>
  <c r="C1624" i="1"/>
  <c r="G1624" i="1" s="1"/>
  <c r="G1623" i="1"/>
  <c r="C1623" i="1"/>
  <c r="H1623" i="1" s="1"/>
  <c r="C1622" i="1"/>
  <c r="G1622" i="1" s="1"/>
  <c r="H1620" i="1"/>
  <c r="C1620" i="1"/>
  <c r="G1620" i="1" s="1"/>
  <c r="G1619" i="1"/>
  <c r="C1619" i="1"/>
  <c r="H1619" i="1" s="1"/>
  <c r="H1618" i="1"/>
  <c r="C1618" i="1"/>
  <c r="G1618" i="1" s="1"/>
  <c r="G1617" i="1"/>
  <c r="C1617" i="1"/>
  <c r="H1617" i="1" s="1"/>
  <c r="H1616" i="1"/>
  <c r="C1616" i="1"/>
  <c r="G1616" i="1" s="1"/>
  <c r="G1615" i="1"/>
  <c r="C1615" i="1"/>
  <c r="H1615" i="1" s="1"/>
  <c r="H1614" i="1"/>
  <c r="C1614" i="1"/>
  <c r="G1614" i="1" s="1"/>
  <c r="G1613" i="1"/>
  <c r="C1613" i="1"/>
  <c r="H1613" i="1" s="1"/>
  <c r="H1612" i="1"/>
  <c r="C1612" i="1"/>
  <c r="G1612" i="1" s="1"/>
  <c r="G1611" i="1"/>
  <c r="C1611" i="1"/>
  <c r="H1611" i="1" s="1"/>
  <c r="H1610" i="1"/>
  <c r="C1610" i="1"/>
  <c r="G1610" i="1" s="1"/>
  <c r="G1609" i="1"/>
  <c r="C1609" i="1"/>
  <c r="H1609" i="1" s="1"/>
  <c r="H1608" i="1"/>
  <c r="C1608" i="1"/>
  <c r="G1608" i="1" s="1"/>
  <c r="G1607" i="1"/>
  <c r="C1607" i="1"/>
  <c r="H1607" i="1" s="1"/>
  <c r="C1606" i="1"/>
  <c r="G1606" i="1" s="1"/>
  <c r="C1605" i="1"/>
  <c r="H1605" i="1" s="1"/>
  <c r="G1603" i="1"/>
  <c r="C1603" i="1"/>
  <c r="H1603" i="1" s="1"/>
  <c r="C1601" i="1"/>
  <c r="H1601" i="1" s="1"/>
  <c r="H1600" i="1"/>
  <c r="C1600" i="1"/>
  <c r="G1600" i="1" s="1"/>
  <c r="G1599" i="1"/>
  <c r="C1599" i="1"/>
  <c r="H1599" i="1" s="1"/>
  <c r="H1598" i="1"/>
  <c r="C1598" i="1"/>
  <c r="G1598" i="1" s="1"/>
  <c r="G1597" i="1"/>
  <c r="C1597" i="1"/>
  <c r="H1597" i="1" s="1"/>
  <c r="C1596" i="1"/>
  <c r="H1596" i="1" s="1"/>
  <c r="G1595" i="1"/>
  <c r="C1595" i="1"/>
  <c r="H1595" i="1" s="1"/>
  <c r="C1594" i="1"/>
  <c r="H1594" i="1" s="1"/>
  <c r="G1593" i="1"/>
  <c r="C1593" i="1"/>
  <c r="H1593" i="1" s="1"/>
  <c r="C1592" i="1"/>
  <c r="H1592" i="1" s="1"/>
  <c r="G1591" i="1"/>
  <c r="C1591" i="1"/>
  <c r="H1591" i="1" s="1"/>
  <c r="C1590" i="1"/>
  <c r="H1590" i="1" s="1"/>
  <c r="G1589" i="1"/>
  <c r="C1589" i="1"/>
  <c r="H1589" i="1" s="1"/>
  <c r="C1588" i="1"/>
  <c r="H1588" i="1" s="1"/>
  <c r="G1587" i="1"/>
  <c r="C1587" i="1"/>
  <c r="H1587" i="1" s="1"/>
  <c r="C1586" i="1"/>
  <c r="H1586" i="1" s="1"/>
  <c r="C1584" i="1"/>
  <c r="H1584" i="1" s="1"/>
  <c r="C1582" i="1"/>
  <c r="G1582" i="1" s="1"/>
  <c r="D1581" i="1"/>
  <c r="C1581" i="1"/>
  <c r="G1581" i="1" s="1"/>
  <c r="D1580" i="1"/>
  <c r="C1580" i="1"/>
  <c r="G1580" i="1" s="1"/>
  <c r="D1579" i="1"/>
  <c r="C1579" i="1"/>
  <c r="G1579" i="1" s="1"/>
  <c r="D1578" i="1"/>
  <c r="C1578" i="1"/>
  <c r="G1578" i="1" s="1"/>
  <c r="D1577" i="1"/>
  <c r="C1577" i="1"/>
  <c r="G1577" i="1" s="1"/>
  <c r="D1576" i="1"/>
  <c r="C1576" i="1"/>
  <c r="G1576" i="1" s="1"/>
  <c r="D1575" i="1"/>
  <c r="C1575" i="1"/>
  <c r="G1575" i="1" s="1"/>
  <c r="D1574" i="1"/>
  <c r="C1574" i="1"/>
  <c r="G1574" i="1" s="1"/>
  <c r="D1573" i="1"/>
  <c r="C1573" i="1"/>
  <c r="G1573" i="1" s="1"/>
  <c r="D1572" i="1"/>
  <c r="C1572" i="1"/>
  <c r="G1572" i="1" s="1"/>
  <c r="D1571" i="1"/>
  <c r="C1571" i="1"/>
  <c r="G1571" i="1" s="1"/>
  <c r="D1570" i="1"/>
  <c r="C1570" i="1"/>
  <c r="G1570" i="1" s="1"/>
  <c r="D1569" i="1"/>
  <c r="C1569" i="1"/>
  <c r="G1569" i="1" s="1"/>
  <c r="D1568" i="1"/>
  <c r="C1568" i="1"/>
  <c r="G1568" i="1" s="1"/>
  <c r="D1567" i="1"/>
  <c r="C1567" i="1"/>
  <c r="G1567" i="1" s="1"/>
  <c r="D1566" i="1"/>
  <c r="C1566" i="1"/>
  <c r="G1566" i="1" s="1"/>
  <c r="D1565" i="1"/>
  <c r="C1565" i="1"/>
  <c r="G1565" i="1" s="1"/>
  <c r="D1564" i="1"/>
  <c r="C1564" i="1"/>
  <c r="G1564" i="1" s="1"/>
  <c r="D1563" i="1"/>
  <c r="C1563" i="1"/>
  <c r="G1563" i="1" s="1"/>
  <c r="D1562" i="1"/>
  <c r="C1562" i="1"/>
  <c r="G1562" i="1" s="1"/>
  <c r="D1561" i="1"/>
  <c r="C1561" i="1"/>
  <c r="G1561" i="1" s="1"/>
  <c r="D1560" i="1"/>
  <c r="C1560" i="1"/>
  <c r="G1560" i="1" s="1"/>
  <c r="D1559" i="1"/>
  <c r="C1559" i="1"/>
  <c r="G1559" i="1" s="1"/>
  <c r="D1558" i="1"/>
  <c r="C1558" i="1"/>
  <c r="G1558" i="1" s="1"/>
  <c r="D1557" i="1"/>
  <c r="C1557" i="1"/>
  <c r="G1557" i="1" s="1"/>
  <c r="C1556" i="1"/>
  <c r="C1555" i="1"/>
  <c r="D1554" i="1"/>
  <c r="C1554" i="1"/>
  <c r="G1554" i="1" s="1"/>
  <c r="D1553" i="1"/>
  <c r="C1553" i="1"/>
  <c r="G1553" i="1" s="1"/>
  <c r="D1552" i="1"/>
  <c r="C1552" i="1"/>
  <c r="G1552" i="1" s="1"/>
  <c r="D1551" i="1"/>
  <c r="C1551" i="1"/>
  <c r="G1551" i="1" s="1"/>
  <c r="D1550" i="1"/>
  <c r="C1550" i="1"/>
  <c r="G1550" i="1" s="1"/>
  <c r="D1549" i="1"/>
  <c r="C1549" i="1"/>
  <c r="G1549" i="1" s="1"/>
  <c r="D1548" i="1"/>
  <c r="C1548" i="1"/>
  <c r="G1548" i="1" s="1"/>
  <c r="D1547" i="1"/>
  <c r="H1547" i="1" s="1"/>
  <c r="C1547" i="1"/>
  <c r="J1547" i="1" s="1"/>
  <c r="D1546" i="1"/>
  <c r="J1546" i="1" s="1"/>
  <c r="C1546" i="1"/>
  <c r="G1546" i="1" s="1"/>
  <c r="D1545" i="1"/>
  <c r="J1545" i="1" s="1"/>
  <c r="C1545" i="1"/>
  <c r="G1545" i="1" s="1"/>
  <c r="D1544" i="1"/>
  <c r="J1544" i="1" s="1"/>
  <c r="C1544" i="1"/>
  <c r="G1544" i="1" s="1"/>
  <c r="D1543" i="1"/>
  <c r="J1543" i="1" s="1"/>
  <c r="C1543" i="1"/>
  <c r="G1543" i="1" s="1"/>
  <c r="D1542" i="1"/>
  <c r="J1542" i="1" s="1"/>
  <c r="C1542" i="1"/>
  <c r="D1541" i="1"/>
  <c r="J1541" i="1" s="1"/>
  <c r="C1541" i="1"/>
  <c r="G1541" i="1" s="1"/>
  <c r="C1540" i="1"/>
  <c r="C1539" i="1"/>
  <c r="C1538" i="1"/>
  <c r="D1536" i="1"/>
  <c r="H1536" i="1" s="1"/>
  <c r="C1536" i="1"/>
  <c r="G1536" i="1" s="1"/>
  <c r="D1535" i="1"/>
  <c r="H1535" i="1" s="1"/>
  <c r="C1535" i="1"/>
  <c r="G1535" i="1" s="1"/>
  <c r="D1534" i="1"/>
  <c r="H1534" i="1" s="1"/>
  <c r="C1534" i="1"/>
  <c r="G1534" i="1" s="1"/>
  <c r="D1533" i="1"/>
  <c r="H1533" i="1" s="1"/>
  <c r="C1533" i="1"/>
  <c r="G1533" i="1" s="1"/>
  <c r="D1532" i="1"/>
  <c r="H1532" i="1" s="1"/>
  <c r="C1532" i="1"/>
  <c r="G1532" i="1" s="1"/>
  <c r="D1531" i="1"/>
  <c r="H1531" i="1" s="1"/>
  <c r="C1531" i="1"/>
  <c r="G1531" i="1" s="1"/>
  <c r="D1530" i="1"/>
  <c r="H1530" i="1" s="1"/>
  <c r="C1530" i="1"/>
  <c r="G1530" i="1" s="1"/>
  <c r="D1529" i="1"/>
  <c r="H1529" i="1" s="1"/>
  <c r="C1529" i="1"/>
  <c r="G1529" i="1" s="1"/>
  <c r="D1528" i="1"/>
  <c r="H1528" i="1" s="1"/>
  <c r="C1528" i="1"/>
  <c r="G1528" i="1" s="1"/>
  <c r="D1527" i="1"/>
  <c r="H1527" i="1" s="1"/>
  <c r="C1527" i="1"/>
  <c r="G1527" i="1" s="1"/>
  <c r="D1526" i="1"/>
  <c r="H1526" i="1" s="1"/>
  <c r="C1526" i="1"/>
  <c r="G1526" i="1" s="1"/>
  <c r="D1525" i="1"/>
  <c r="D1524" i="1"/>
  <c r="H1524" i="1" s="1"/>
  <c r="C1524" i="1"/>
  <c r="G1524" i="1" s="1"/>
  <c r="D1523" i="1"/>
  <c r="H1523" i="1" s="1"/>
  <c r="C1523" i="1"/>
  <c r="G1523" i="1" s="1"/>
  <c r="D1522" i="1"/>
  <c r="H1522" i="1" s="1"/>
  <c r="C1522" i="1"/>
  <c r="G1522" i="1" s="1"/>
  <c r="D1521" i="1"/>
  <c r="H1521" i="1" s="1"/>
  <c r="C1521" i="1"/>
  <c r="G1521" i="1" s="1"/>
  <c r="D1520" i="1"/>
  <c r="H1520" i="1" s="1"/>
  <c r="C1520" i="1"/>
  <c r="G1520" i="1" s="1"/>
  <c r="D1519" i="1"/>
  <c r="H1519" i="1" s="1"/>
  <c r="C1519" i="1"/>
  <c r="G1519" i="1" s="1"/>
  <c r="D1518" i="1"/>
  <c r="H1518" i="1" s="1"/>
  <c r="C1518" i="1"/>
  <c r="G1518" i="1" s="1"/>
  <c r="D1517" i="1"/>
  <c r="H1517" i="1" s="1"/>
  <c r="C1517" i="1"/>
  <c r="G1517" i="1" s="1"/>
  <c r="D1516" i="1"/>
  <c r="H1516" i="1" s="1"/>
  <c r="C1516" i="1"/>
  <c r="G1516" i="1" s="1"/>
  <c r="D1515" i="1"/>
  <c r="H1515" i="1" s="1"/>
  <c r="C1515" i="1"/>
  <c r="G1515" i="1" s="1"/>
  <c r="D1514" i="1"/>
  <c r="H1514" i="1" s="1"/>
  <c r="C1514" i="1"/>
  <c r="G1514" i="1" s="1"/>
  <c r="D1513" i="1"/>
  <c r="H1513" i="1" s="1"/>
  <c r="C1513" i="1"/>
  <c r="D1512" i="1"/>
  <c r="H1512" i="1" s="1"/>
  <c r="C1512" i="1"/>
  <c r="G1512" i="1" s="1"/>
  <c r="C1511" i="1"/>
  <c r="C1510" i="1"/>
  <c r="D1509" i="1"/>
  <c r="H1509" i="1" s="1"/>
  <c r="C1509" i="1"/>
  <c r="G1509" i="1" s="1"/>
  <c r="D1508" i="1"/>
  <c r="H1508" i="1" s="1"/>
  <c r="C1508" i="1"/>
  <c r="G1508" i="1" s="1"/>
  <c r="D1507" i="1"/>
  <c r="H1507" i="1" s="1"/>
  <c r="C1507" i="1"/>
  <c r="G1507" i="1" s="1"/>
  <c r="D1506" i="1"/>
  <c r="H1506" i="1" s="1"/>
  <c r="C1506" i="1"/>
  <c r="G1506" i="1" s="1"/>
  <c r="D1505" i="1"/>
  <c r="H1505" i="1" s="1"/>
  <c r="C1505" i="1"/>
  <c r="G1505" i="1" s="1"/>
  <c r="D1504" i="1"/>
  <c r="H1504" i="1" s="1"/>
  <c r="C1504" i="1"/>
  <c r="G1504" i="1" s="1"/>
  <c r="D1503" i="1"/>
  <c r="H1503" i="1" s="1"/>
  <c r="C1503" i="1"/>
  <c r="G1503" i="1" s="1"/>
  <c r="D1502" i="1"/>
  <c r="H1502" i="1" s="1"/>
  <c r="C1502" i="1"/>
  <c r="G1502" i="1" s="1"/>
  <c r="D1501" i="1"/>
  <c r="H1501" i="1" s="1"/>
  <c r="C1501" i="1"/>
  <c r="G1501" i="1" s="1"/>
  <c r="D1500" i="1"/>
  <c r="H1500" i="1" s="1"/>
  <c r="C1500" i="1"/>
  <c r="G1500" i="1" s="1"/>
  <c r="D1499" i="1"/>
  <c r="H1499" i="1" s="1"/>
  <c r="C1499" i="1"/>
  <c r="G1499" i="1" s="1"/>
  <c r="D1498" i="1"/>
  <c r="H1498" i="1" s="1"/>
  <c r="C1498" i="1"/>
  <c r="G1498" i="1" s="1"/>
  <c r="D1497" i="1"/>
  <c r="H1497" i="1" s="1"/>
  <c r="C1497" i="1"/>
  <c r="G1497" i="1" s="1"/>
  <c r="D1496" i="1"/>
  <c r="H1496" i="1" s="1"/>
  <c r="C1496" i="1"/>
  <c r="G1496" i="1" s="1"/>
  <c r="D1495" i="1"/>
  <c r="H1495" i="1" s="1"/>
  <c r="C1495" i="1"/>
  <c r="G1495" i="1" s="1"/>
  <c r="D1494" i="1"/>
  <c r="H1494" i="1" s="1"/>
  <c r="C1494" i="1"/>
  <c r="G1494" i="1" s="1"/>
  <c r="D1493" i="1"/>
  <c r="H1493" i="1" s="1"/>
  <c r="C1493" i="1"/>
  <c r="G1493" i="1" s="1"/>
  <c r="D1492" i="1"/>
  <c r="H1492" i="1" s="1"/>
  <c r="C1492" i="1"/>
  <c r="G1492" i="1" s="1"/>
  <c r="D1491" i="1"/>
  <c r="H1491" i="1" s="1"/>
  <c r="C1491" i="1"/>
  <c r="G1491" i="1" s="1"/>
  <c r="D1490" i="1"/>
  <c r="H1490" i="1" s="1"/>
  <c r="C1490" i="1"/>
  <c r="G1490" i="1" s="1"/>
  <c r="D1489" i="1"/>
  <c r="H1489" i="1" s="1"/>
  <c r="C1489" i="1"/>
  <c r="G1489" i="1" s="1"/>
  <c r="D1488" i="1"/>
  <c r="H1488" i="1" s="1"/>
  <c r="C1488" i="1"/>
  <c r="G1488" i="1" s="1"/>
  <c r="D1487" i="1"/>
  <c r="H1487" i="1" s="1"/>
  <c r="C1487" i="1"/>
  <c r="G1487" i="1" s="1"/>
  <c r="D1486" i="1"/>
  <c r="H1486" i="1" s="1"/>
  <c r="C1486" i="1"/>
  <c r="G1486" i="1" s="1"/>
  <c r="D1485" i="1"/>
  <c r="H1485" i="1" s="1"/>
  <c r="C1485" i="1"/>
  <c r="G1485" i="1" s="1"/>
  <c r="D1484" i="1"/>
  <c r="H1484" i="1" s="1"/>
  <c r="C1484" i="1"/>
  <c r="G1484" i="1" s="1"/>
  <c r="D1483" i="1"/>
  <c r="H1483" i="1" s="1"/>
  <c r="C1483" i="1"/>
  <c r="G1483" i="1" s="1"/>
  <c r="D1482" i="1"/>
  <c r="H1482" i="1" s="1"/>
  <c r="C1482" i="1"/>
  <c r="G1482" i="1" s="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D1388" i="1"/>
  <c r="H1388" i="1" s="1"/>
  <c r="C1388" i="1"/>
  <c r="D1387" i="1"/>
  <c r="H1387" i="1" s="1"/>
  <c r="C1387" i="1"/>
  <c r="D1386" i="1"/>
  <c r="H1386" i="1" s="1"/>
  <c r="C1386" i="1"/>
  <c r="D1385" i="1"/>
  <c r="H1385" i="1" s="1"/>
  <c r="C1385" i="1"/>
  <c r="D1384" i="1"/>
  <c r="H1384" i="1" s="1"/>
  <c r="C1384" i="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D1370" i="1"/>
  <c r="H1370" i="1" s="1"/>
  <c r="C1370" i="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D1339" i="1"/>
  <c r="H1339" i="1" s="1"/>
  <c r="C1339" i="1"/>
  <c r="G1339" i="1" s="1"/>
  <c r="D1338" i="1"/>
  <c r="H1338" i="1" s="1"/>
  <c r="C1338" i="1"/>
  <c r="G1338" i="1" s="1"/>
  <c r="D1337" i="1"/>
  <c r="H1337" i="1" s="1"/>
  <c r="C1337" i="1"/>
  <c r="G1337" i="1" s="1"/>
  <c r="D1336" i="1"/>
  <c r="H1336" i="1" s="1"/>
  <c r="C1336" i="1"/>
  <c r="G1336" i="1" s="1"/>
  <c r="D1335" i="1"/>
  <c r="H1335" i="1" s="1"/>
  <c r="C1335" i="1"/>
  <c r="H1334" i="1"/>
  <c r="D1334" i="1"/>
  <c r="C1334" i="1"/>
  <c r="G1334" i="1" s="1"/>
  <c r="D1333" i="1"/>
  <c r="H1333" i="1" s="1"/>
  <c r="C1333" i="1"/>
  <c r="D1332" i="1"/>
  <c r="C1332" i="1"/>
  <c r="G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D1281" i="1"/>
  <c r="C1281" i="1"/>
  <c r="D1280" i="1"/>
  <c r="C1280" i="1"/>
  <c r="H1280" i="1" s="1"/>
  <c r="D1279" i="1"/>
  <c r="C1279" i="1"/>
  <c r="H1279" i="1" s="1"/>
  <c r="D1278" i="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D1262" i="1"/>
  <c r="C1262" i="1"/>
  <c r="H1262" i="1" s="1"/>
  <c r="D1261" i="1"/>
  <c r="C1261" i="1"/>
  <c r="C1260" i="1"/>
  <c r="C1259" i="1"/>
  <c r="D1258" i="1"/>
  <c r="C1258" i="1"/>
  <c r="H1258" i="1" s="1"/>
  <c r="D1257" i="1"/>
  <c r="C1257" i="1"/>
  <c r="C1256" i="1"/>
  <c r="D1254" i="1"/>
  <c r="C1254" i="1"/>
  <c r="H1254" i="1" s="1"/>
  <c r="D1253" i="1"/>
  <c r="C1253" i="1"/>
  <c r="H1253" i="1" s="1"/>
  <c r="D1252" i="1"/>
  <c r="C1252" i="1"/>
  <c r="H1252" i="1" s="1"/>
  <c r="D1251" i="1"/>
  <c r="C1251" i="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D1206" i="1"/>
  <c r="C1206" i="1"/>
  <c r="H1206" i="1" s="1"/>
  <c r="D1205" i="1"/>
  <c r="C1205" i="1"/>
  <c r="H1205" i="1" s="1"/>
  <c r="D1204" i="1"/>
  <c r="C1204" i="1"/>
  <c r="H1204" i="1" s="1"/>
  <c r="D1203" i="1"/>
  <c r="C1203" i="1"/>
  <c r="H1203" i="1" s="1"/>
  <c r="D1202" i="1"/>
  <c r="C1202" i="1"/>
  <c r="H1202" i="1" s="1"/>
  <c r="D1201" i="1"/>
  <c r="C1201" i="1"/>
  <c r="H1201" i="1" s="1"/>
  <c r="D1200" i="1"/>
  <c r="C1200" i="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D1183" i="1"/>
  <c r="C1183" i="1"/>
  <c r="D1182" i="1"/>
  <c r="C1182" i="1"/>
  <c r="D1181"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C1057" i="1"/>
  <c r="D1056" i="1"/>
  <c r="C1056" i="1"/>
  <c r="H1056" i="1" s="1"/>
  <c r="D1055" i="1"/>
  <c r="C1055" i="1"/>
  <c r="H1055" i="1" s="1"/>
  <c r="D1054" i="1"/>
  <c r="C1054" i="1"/>
  <c r="H1054" i="1" s="1"/>
  <c r="D1053" i="1"/>
  <c r="C1053" i="1"/>
  <c r="H1053" i="1" s="1"/>
  <c r="D1052" i="1"/>
  <c r="C1052" i="1"/>
  <c r="H1052" i="1" s="1"/>
  <c r="D1051" i="1"/>
  <c r="C1051" i="1"/>
  <c r="H1051" i="1" s="1"/>
  <c r="C1050" i="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C1040" i="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D1029" i="1"/>
  <c r="C1029" i="1"/>
  <c r="H1029" i="1" s="1"/>
  <c r="D1028" i="1"/>
  <c r="C1028" i="1"/>
  <c r="H1028" i="1" s="1"/>
  <c r="D1027" i="1"/>
  <c r="C1027" i="1"/>
  <c r="H1027" i="1" s="1"/>
  <c r="D1026" i="1"/>
  <c r="C1026" i="1"/>
  <c r="H1026" i="1" s="1"/>
  <c r="D1025" i="1"/>
  <c r="C1025" i="1"/>
  <c r="H1025" i="1" s="1"/>
  <c r="C1024" i="1"/>
  <c r="D1023" i="1"/>
  <c r="C1023" i="1"/>
  <c r="D1022" i="1"/>
  <c r="C1022" i="1"/>
  <c r="H1022" i="1" s="1"/>
  <c r="D1021" i="1"/>
  <c r="C1021" i="1"/>
  <c r="H1021" i="1" s="1"/>
  <c r="D1020" i="1"/>
  <c r="C1020" i="1"/>
  <c r="D1019" i="1"/>
  <c r="C1019" i="1"/>
  <c r="H1019" i="1" s="1"/>
  <c r="D1018" i="1"/>
  <c r="C1018" i="1"/>
  <c r="C1017" i="1"/>
  <c r="D1016" i="1"/>
  <c r="C1016" i="1"/>
  <c r="H1016" i="1" s="1"/>
  <c r="D1015" i="1"/>
  <c r="C1015" i="1"/>
  <c r="H1015" i="1" s="1"/>
  <c r="D1014" i="1"/>
  <c r="C1014" i="1"/>
  <c r="D1013" i="1"/>
  <c r="C1013" i="1"/>
  <c r="C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D736" i="1"/>
  <c r="C736" i="1"/>
  <c r="H736" i="1" s="1"/>
  <c r="D735" i="1"/>
  <c r="C735" i="1"/>
  <c r="H735" i="1" s="1"/>
  <c r="D734" i="1"/>
  <c r="C734" i="1"/>
  <c r="H734" i="1" s="1"/>
  <c r="D733" i="1"/>
  <c r="C733" i="1"/>
  <c r="H733" i="1" s="1"/>
  <c r="D732" i="1"/>
  <c r="C732" i="1"/>
  <c r="H732" i="1" s="1"/>
  <c r="D731" i="1"/>
  <c r="C731" i="1"/>
  <c r="H731" i="1" s="1"/>
  <c r="D730" i="1"/>
  <c r="C730" i="1"/>
  <c r="H730" i="1" s="1"/>
  <c r="D729" i="1"/>
  <c r="C729" i="1"/>
  <c r="D728" i="1"/>
  <c r="C728" i="1"/>
  <c r="H728" i="1" s="1"/>
  <c r="D727" i="1"/>
  <c r="C727" i="1"/>
  <c r="H727" i="1" s="1"/>
  <c r="D726" i="1"/>
  <c r="C726" i="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D650" i="1"/>
  <c r="C650" i="1"/>
  <c r="H650" i="1" s="1"/>
  <c r="D649" i="1"/>
  <c r="C649" i="1"/>
  <c r="H649" i="1" s="1"/>
  <c r="D648" i="1"/>
  <c r="C648" i="1"/>
  <c r="H648" i="1" s="1"/>
  <c r="D647" i="1"/>
  <c r="C647" i="1"/>
  <c r="H647" i="1" s="1"/>
  <c r="D646" i="1"/>
  <c r="C646" i="1"/>
  <c r="H646" i="1" s="1"/>
  <c r="D645" i="1"/>
  <c r="C645" i="1"/>
  <c r="H645" i="1" s="1"/>
  <c r="C642" i="1"/>
  <c r="C641" i="1"/>
  <c r="D636" i="1"/>
  <c r="C636" i="1"/>
  <c r="H636" i="1" s="1"/>
  <c r="D635" i="1"/>
  <c r="C635" i="1"/>
  <c r="H635" i="1" s="1"/>
  <c r="D634" i="1"/>
  <c r="D633"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G544" i="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G528"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G449" i="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D423" i="1"/>
  <c r="C423" i="1"/>
  <c r="H423" i="1" s="1"/>
  <c r="C422" i="1"/>
  <c r="C421" i="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D388" i="1"/>
  <c r="C388"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G379" i="1"/>
  <c r="D379" i="1"/>
  <c r="C379" i="1"/>
  <c r="H379" i="1" s="1"/>
  <c r="D378" i="1"/>
  <c r="C378" i="1"/>
  <c r="H378" i="1" s="1"/>
  <c r="D377" i="1"/>
  <c r="C377" i="1"/>
  <c r="H377" i="1" s="1"/>
  <c r="G376" i="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D354" i="1"/>
  <c r="C354" i="1"/>
  <c r="H354" i="1" s="1"/>
  <c r="D353" i="1"/>
  <c r="C353" i="1"/>
  <c r="H353" i="1" s="1"/>
  <c r="D352" i="1"/>
  <c r="C352" i="1"/>
  <c r="H352" i="1" s="1"/>
  <c r="D351" i="1"/>
  <c r="C351" i="1"/>
  <c r="H351" i="1" s="1"/>
  <c r="D350" i="1"/>
  <c r="C350" i="1"/>
  <c r="H350" i="1" s="1"/>
  <c r="D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G335" i="1"/>
  <c r="D335" i="1"/>
  <c r="C335" i="1"/>
  <c r="H335" i="1" s="1"/>
  <c r="D334" i="1"/>
  <c r="C334" i="1"/>
  <c r="H334" i="1" s="1"/>
  <c r="D333" i="1"/>
  <c r="C333" i="1"/>
  <c r="H333" i="1" s="1"/>
  <c r="G332" i="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G317" i="1"/>
  <c r="D317" i="1"/>
  <c r="C317" i="1"/>
  <c r="H317" i="1" s="1"/>
  <c r="D316" i="1"/>
  <c r="C316" i="1"/>
  <c r="H316" i="1" s="1"/>
  <c r="D315" i="1"/>
  <c r="C315" i="1"/>
  <c r="H315" i="1" s="1"/>
  <c r="D314" i="1"/>
  <c r="C314" i="1"/>
  <c r="H314" i="1" s="1"/>
  <c r="D313" i="1"/>
  <c r="C313" i="1"/>
  <c r="H313" i="1" s="1"/>
  <c r="D312" i="1"/>
  <c r="C312" i="1"/>
  <c r="H312" i="1" s="1"/>
  <c r="D311" i="1"/>
  <c r="C311" i="1"/>
  <c r="H311" i="1" s="1"/>
  <c r="G310" i="1"/>
  <c r="D310" i="1"/>
  <c r="C310" i="1"/>
  <c r="H310" i="1" s="1"/>
  <c r="D309" i="1"/>
  <c r="C309" i="1"/>
  <c r="H309" i="1" s="1"/>
  <c r="D308" i="1"/>
  <c r="C308" i="1"/>
  <c r="H308" i="1" s="1"/>
  <c r="D307" i="1"/>
  <c r="C307" i="1"/>
  <c r="H307" i="1" s="1"/>
  <c r="D306" i="1"/>
  <c r="C306" i="1"/>
  <c r="H306" i="1" s="1"/>
  <c r="D305" i="1"/>
  <c r="C305" i="1"/>
  <c r="H305" i="1" s="1"/>
  <c r="D304" i="1"/>
  <c r="C304" i="1"/>
  <c r="H304" i="1" s="1"/>
  <c r="D303" i="1"/>
  <c r="D302" i="1"/>
  <c r="C302" i="1"/>
  <c r="H302" i="1" s="1"/>
  <c r="D301" i="1"/>
  <c r="C301" i="1"/>
  <c r="H301" i="1" s="1"/>
  <c r="D300" i="1"/>
  <c r="C300" i="1"/>
  <c r="H300" i="1" s="1"/>
  <c r="D299" i="1"/>
  <c r="G299" i="1" s="1"/>
  <c r="C299" i="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G278" i="1"/>
  <c r="D278" i="1"/>
  <c r="C278" i="1"/>
  <c r="H278" i="1" s="1"/>
  <c r="D277" i="1"/>
  <c r="C277" i="1"/>
  <c r="H277" i="1" s="1"/>
  <c r="D276" i="1"/>
  <c r="C276" i="1"/>
  <c r="H276" i="1" s="1"/>
  <c r="D275" i="1"/>
  <c r="C275" i="1"/>
  <c r="H275" i="1" s="1"/>
  <c r="G274" i="1"/>
  <c r="D274" i="1"/>
  <c r="C274" i="1"/>
  <c r="H274" i="1" s="1"/>
  <c r="D273" i="1"/>
  <c r="C273" i="1"/>
  <c r="H273" i="1" s="1"/>
  <c r="D272" i="1"/>
  <c r="G272" i="1" s="1"/>
  <c r="C272" i="1"/>
  <c r="D271" i="1"/>
  <c r="C271" i="1"/>
  <c r="H271" i="1" s="1"/>
  <c r="D270" i="1"/>
  <c r="C270" i="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G252" i="1"/>
  <c r="D252" i="1"/>
  <c r="C252" i="1"/>
  <c r="H252" i="1" s="1"/>
  <c r="D251" i="1"/>
  <c r="C251" i="1"/>
  <c r="H251" i="1" s="1"/>
  <c r="D250" i="1"/>
  <c r="C250" i="1"/>
  <c r="H250" i="1" s="1"/>
  <c r="D249" i="1"/>
  <c r="C249" i="1"/>
  <c r="H249" i="1" s="1"/>
  <c r="G248" i="1"/>
  <c r="D248" i="1"/>
  <c r="C248" i="1"/>
  <c r="H248" i="1" s="1"/>
  <c r="D247" i="1"/>
  <c r="C247" i="1"/>
  <c r="H247" i="1" s="1"/>
  <c r="D246" i="1"/>
  <c r="C246" i="1"/>
  <c r="H246" i="1" s="1"/>
  <c r="G245" i="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G207" i="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D193" i="1"/>
  <c r="C193" i="1"/>
  <c r="D192" i="1"/>
  <c r="C192" i="1"/>
  <c r="H192" i="1" s="1"/>
  <c r="G191" i="1"/>
  <c r="D191" i="1"/>
  <c r="C191" i="1"/>
  <c r="H191" i="1" s="1"/>
  <c r="D190" i="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D180" i="1"/>
  <c r="C180" i="1"/>
  <c r="D179" i="1"/>
  <c r="C179" i="1"/>
  <c r="H179" i="1" s="1"/>
  <c r="D178" i="1"/>
  <c r="C178" i="1"/>
  <c r="D177" i="1"/>
  <c r="C177" i="1"/>
  <c r="H177" i="1" s="1"/>
  <c r="D176" i="1"/>
  <c r="C176" i="1"/>
  <c r="D175" i="1"/>
  <c r="C175" i="1"/>
  <c r="H175" i="1" s="1"/>
  <c r="C174" i="1"/>
  <c r="D173" i="1"/>
  <c r="G173" i="1" s="1"/>
  <c r="C173" i="1"/>
  <c r="D172" i="1"/>
  <c r="C172" i="1"/>
  <c r="H172" i="1" s="1"/>
  <c r="D171" i="1"/>
  <c r="C171" i="1"/>
  <c r="D170" i="1"/>
  <c r="C170" i="1"/>
  <c r="G169" i="1"/>
  <c r="D169" i="1"/>
  <c r="C169" i="1"/>
  <c r="H169" i="1" s="1"/>
  <c r="D168" i="1"/>
  <c r="C168" i="1"/>
  <c r="H168" i="1" s="1"/>
  <c r="D167" i="1"/>
  <c r="C167" i="1"/>
  <c r="H167" i="1" s="1"/>
  <c r="D166" i="1"/>
  <c r="C166" i="1"/>
  <c r="H166" i="1" s="1"/>
  <c r="D165" i="1"/>
  <c r="C165" i="1"/>
  <c r="H165" i="1" s="1"/>
  <c r="D164" i="1"/>
  <c r="G164" i="1" s="1"/>
  <c r="C164" i="1"/>
  <c r="D163" i="1"/>
  <c r="C163" i="1"/>
  <c r="D162" i="1"/>
  <c r="C162" i="1"/>
  <c r="D161" i="1"/>
  <c r="C161" i="1"/>
  <c r="C160" i="1"/>
  <c r="D159" i="1"/>
  <c r="C159" i="1"/>
  <c r="H159" i="1" s="1"/>
  <c r="D158" i="1"/>
  <c r="C158" i="1"/>
  <c r="H158" i="1" s="1"/>
  <c r="D157" i="1"/>
  <c r="C157" i="1"/>
  <c r="H157" i="1" s="1"/>
  <c r="D156" i="1"/>
  <c r="C156" i="1"/>
  <c r="H156" i="1" s="1"/>
  <c r="D155" i="1"/>
  <c r="C155" i="1"/>
  <c r="D154" i="1"/>
  <c r="C154" i="1"/>
  <c r="D153" i="1"/>
  <c r="C153" i="1"/>
  <c r="D152" i="1"/>
  <c r="C152" i="1"/>
  <c r="H152" i="1" s="1"/>
  <c r="D151" i="1"/>
  <c r="C151" i="1"/>
  <c r="H151" i="1" s="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G139" i="1"/>
  <c r="D139" i="1"/>
  <c r="C139" i="1"/>
  <c r="H139" i="1" s="1"/>
  <c r="D138" i="1"/>
  <c r="C138" i="1"/>
  <c r="H138" i="1" s="1"/>
  <c r="D137" i="1"/>
  <c r="C137" i="1"/>
  <c r="H137" i="1" s="1"/>
  <c r="D136" i="1"/>
  <c r="C136" i="1"/>
  <c r="D135" i="1"/>
  <c r="C135" i="1"/>
  <c r="H135" i="1" s="1"/>
  <c r="D134" i="1"/>
  <c r="C134" i="1"/>
  <c r="H134" i="1" s="1"/>
  <c r="D133" i="1"/>
  <c r="C133" i="1"/>
  <c r="H133" i="1" s="1"/>
  <c r="G132" i="1"/>
  <c r="D132" i="1"/>
  <c r="C132" i="1"/>
  <c r="H132" i="1" s="1"/>
  <c r="D131" i="1"/>
  <c r="C131" i="1"/>
  <c r="H131" i="1" s="1"/>
  <c r="D130" i="1"/>
  <c r="C130" i="1"/>
  <c r="H130" i="1" s="1"/>
  <c r="D129" i="1"/>
  <c r="C129" i="1"/>
  <c r="H129" i="1" s="1"/>
  <c r="D128" i="1"/>
  <c r="C128" i="1"/>
  <c r="H128" i="1" s="1"/>
  <c r="D127" i="1"/>
  <c r="C127" i="1"/>
  <c r="H127" i="1" s="1"/>
  <c r="D126" i="1"/>
  <c r="C126" i="1"/>
  <c r="H126" i="1" s="1"/>
  <c r="C125" i="1"/>
  <c r="D124" i="1"/>
  <c r="C124" i="1"/>
  <c r="H124" i="1" s="1"/>
  <c r="D123" i="1"/>
  <c r="C123" i="1"/>
  <c r="H123" i="1" s="1"/>
  <c r="D122" i="1"/>
  <c r="C122" i="1"/>
  <c r="H122" i="1" s="1"/>
  <c r="D121" i="1"/>
  <c r="G121" i="1" s="1"/>
  <c r="C121" i="1"/>
  <c r="D120" i="1"/>
  <c r="C120" i="1"/>
  <c r="H120" i="1" s="1"/>
  <c r="D119" i="1"/>
  <c r="C119" i="1"/>
  <c r="H119" i="1" s="1"/>
  <c r="D118" i="1"/>
  <c r="C118" i="1"/>
  <c r="H118" i="1" s="1"/>
  <c r="G117" i="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G109" i="1"/>
  <c r="D109" i="1"/>
  <c r="C109" i="1"/>
  <c r="H109" i="1" s="1"/>
  <c r="D108" i="1"/>
  <c r="C108" i="1"/>
  <c r="D107" i="1"/>
  <c r="C107" i="1"/>
  <c r="H107" i="1" s="1"/>
  <c r="D106" i="1"/>
  <c r="C106" i="1"/>
  <c r="H106" i="1" s="1"/>
  <c r="D105" i="1"/>
  <c r="C105" i="1"/>
  <c r="H105" i="1" s="1"/>
  <c r="D104" i="1"/>
  <c r="C104" i="1"/>
  <c r="H104" i="1" s="1"/>
  <c r="D103" i="1"/>
  <c r="C103" i="1"/>
  <c r="H103" i="1" s="1"/>
  <c r="D102" i="1"/>
  <c r="C102" i="1"/>
  <c r="G101" i="1"/>
  <c r="D101" i="1"/>
  <c r="C101" i="1"/>
  <c r="H101" i="1" s="1"/>
  <c r="D100" i="1"/>
  <c r="C100" i="1"/>
  <c r="H100" i="1" s="1"/>
  <c r="G99" i="1"/>
  <c r="D99" i="1"/>
  <c r="C99" i="1"/>
  <c r="H99" i="1" s="1"/>
  <c r="D98" i="1"/>
  <c r="C98" i="1"/>
  <c r="H98" i="1" s="1"/>
  <c r="D97" i="1"/>
  <c r="C97" i="1"/>
  <c r="H97" i="1" s="1"/>
  <c r="D96" i="1"/>
  <c r="C96" i="1"/>
  <c r="H96" i="1" s="1"/>
  <c r="G95" i="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G85" i="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D75" i="1"/>
  <c r="C75" i="1"/>
  <c r="H75" i="1" s="1"/>
  <c r="D74" i="1"/>
  <c r="C74" i="1"/>
  <c r="H74" i="1" s="1"/>
  <c r="D73" i="1"/>
  <c r="C73" i="1"/>
  <c r="D72" i="1"/>
  <c r="C72" i="1"/>
  <c r="H72" i="1" s="1"/>
  <c r="D71" i="1"/>
  <c r="C71" i="1"/>
  <c r="H71" i="1" s="1"/>
  <c r="D70" i="1"/>
  <c r="C70" i="1"/>
  <c r="H70" i="1" s="1"/>
  <c r="D69" i="1"/>
  <c r="C69" i="1"/>
  <c r="H69" i="1" s="1"/>
  <c r="D68" i="1"/>
  <c r="C68" i="1"/>
  <c r="H68" i="1" s="1"/>
  <c r="D67" i="1"/>
  <c r="C67" i="1"/>
  <c r="H67" i="1" s="1"/>
  <c r="D66" i="1"/>
  <c r="C66" i="1"/>
  <c r="D65" i="1"/>
  <c r="C65" i="1"/>
  <c r="D64" i="1"/>
  <c r="C64" i="1"/>
  <c r="G63"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G33" i="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C2" i="1"/>
  <c r="H1263" i="1" l="1"/>
  <c r="F256" i="5"/>
  <c r="H1259" i="1"/>
  <c r="H1260" i="1"/>
  <c r="H1261" i="1"/>
  <c r="G1513" i="1"/>
  <c r="F252" i="5"/>
  <c r="E251" i="5"/>
  <c r="D1255" i="1" s="1"/>
  <c r="D1510" i="1"/>
  <c r="H1510" i="1" s="1"/>
  <c r="D1511" i="1"/>
  <c r="H1511" i="1" s="1"/>
  <c r="F115" i="6"/>
  <c r="H1020" i="1"/>
  <c r="G1542" i="1"/>
  <c r="G1555" i="1"/>
  <c r="G1556" i="1"/>
  <c r="E36" i="9"/>
  <c r="B36" i="9" s="1"/>
  <c r="G1538" i="1"/>
  <c r="G1539" i="1"/>
  <c r="G1540" i="1"/>
  <c r="G346" i="9"/>
  <c r="E346" i="9" s="1"/>
  <c r="E345" i="9" s="1"/>
  <c r="I10" i="3" s="1"/>
  <c r="E31" i="9"/>
  <c r="B31" i="9" s="1"/>
  <c r="E37" i="9"/>
  <c r="B37" i="9" s="1"/>
  <c r="F236" i="9"/>
  <c r="B236" i="9" s="1"/>
  <c r="E307" i="9"/>
  <c r="B307" i="9" s="1"/>
  <c r="E322" i="9"/>
  <c r="B322" i="9" s="1"/>
  <c r="E326" i="9"/>
  <c r="B326" i="9" s="1"/>
  <c r="E320" i="9"/>
  <c r="B320" i="9" s="1"/>
  <c r="E324" i="9"/>
  <c r="B324" i="9" s="1"/>
  <c r="G1605" i="1"/>
  <c r="E312" i="9"/>
  <c r="B312" i="9" s="1"/>
  <c r="G1389" i="1"/>
  <c r="G1388" i="1"/>
  <c r="G1387" i="1"/>
  <c r="G1386" i="1"/>
  <c r="G1385" i="1"/>
  <c r="G1384" i="1"/>
  <c r="G1371" i="1"/>
  <c r="E340" i="9"/>
  <c r="B340" i="9" s="1"/>
  <c r="G1370" i="1"/>
  <c r="G1340" i="1"/>
  <c r="H1305" i="1"/>
  <c r="I25" i="3"/>
  <c r="H1278" i="1"/>
  <c r="H1281" i="1"/>
  <c r="H1282" i="1"/>
  <c r="H1256" i="1"/>
  <c r="H1257" i="1"/>
  <c r="H1251" i="1"/>
  <c r="H1200" i="1"/>
  <c r="H1184" i="1"/>
  <c r="H1182" i="1"/>
  <c r="H1183" i="1"/>
  <c r="I24" i="3"/>
  <c r="D1074" i="1"/>
  <c r="H1057" i="1"/>
  <c r="H1050" i="1"/>
  <c r="F45" i="5"/>
  <c r="F35" i="5"/>
  <c r="H1040" i="1"/>
  <c r="H1041" i="1"/>
  <c r="H1030" i="1"/>
  <c r="H1024" i="1"/>
  <c r="E12" i="5"/>
  <c r="D1017" i="1" s="1"/>
  <c r="F19" i="5"/>
  <c r="H1017" i="1"/>
  <c r="H1018" i="1"/>
  <c r="H1023" i="1"/>
  <c r="F13" i="5"/>
  <c r="E7" i="5"/>
  <c r="D1012" i="1" s="1"/>
  <c r="H1012" i="1" s="1"/>
  <c r="H1013" i="1"/>
  <c r="H1014" i="1"/>
  <c r="G1683" i="1"/>
  <c r="G1681" i="1"/>
  <c r="C1604" i="1"/>
  <c r="G1604" i="1" s="1"/>
  <c r="H1606" i="1"/>
  <c r="G1602" i="1"/>
  <c r="H1602" i="1"/>
  <c r="G1601" i="1"/>
  <c r="G1583" i="1"/>
  <c r="C1585" i="1"/>
  <c r="E57" i="9"/>
  <c r="B57" i="9" s="1"/>
  <c r="E56" i="9"/>
  <c r="B56" i="9" s="1"/>
  <c r="H737" i="1"/>
  <c r="H726" i="1"/>
  <c r="E311" i="9"/>
  <c r="B311" i="9" s="1"/>
  <c r="E327" i="9"/>
  <c r="B327" i="9" s="1"/>
  <c r="E329" i="9"/>
  <c r="B329" i="9" s="1"/>
  <c r="B296" i="9"/>
  <c r="H651" i="1"/>
  <c r="H676" i="1"/>
  <c r="H729" i="1"/>
  <c r="H368" i="1"/>
  <c r="H388" i="1"/>
  <c r="H389" i="1"/>
  <c r="E417" i="4"/>
  <c r="D412" i="1" s="1"/>
  <c r="H299" i="1"/>
  <c r="D421" i="1"/>
  <c r="G421" i="1" s="1"/>
  <c r="E648" i="4"/>
  <c r="D642" i="1" s="1"/>
  <c r="G642" i="1" s="1"/>
  <c r="H421" i="1"/>
  <c r="H422" i="1"/>
  <c r="H641" i="1"/>
  <c r="H642" i="1"/>
  <c r="H270" i="1"/>
  <c r="H272" i="1"/>
  <c r="H258" i="1"/>
  <c r="F262" i="4"/>
  <c r="H190" i="1"/>
  <c r="F194" i="4"/>
  <c r="H194" i="1"/>
  <c r="F243" i="9"/>
  <c r="H193" i="1"/>
  <c r="H181" i="1"/>
  <c r="F239" i="9"/>
  <c r="H180" i="1"/>
  <c r="H178" i="1"/>
  <c r="H176" i="1"/>
  <c r="E152" i="4"/>
  <c r="D148" i="1" s="1"/>
  <c r="F164" i="4"/>
  <c r="D174" i="1"/>
  <c r="H174" i="1" s="1"/>
  <c r="F178" i="4"/>
  <c r="H173" i="1"/>
  <c r="H171" i="1"/>
  <c r="H170" i="1"/>
  <c r="H160" i="1"/>
  <c r="H164" i="1"/>
  <c r="H163" i="1"/>
  <c r="H161" i="1"/>
  <c r="H162" i="1"/>
  <c r="H155" i="1"/>
  <c r="F237" i="9"/>
  <c r="H154" i="1"/>
  <c r="H153" i="1"/>
  <c r="D149" i="1"/>
  <c r="G149" i="1" s="1"/>
  <c r="D150" i="1"/>
  <c r="H150" i="1" s="1"/>
  <c r="F154" i="4"/>
  <c r="H136" i="1"/>
  <c r="F140" i="4"/>
  <c r="H125" i="1"/>
  <c r="H121" i="1"/>
  <c r="F129" i="4"/>
  <c r="H102" i="1"/>
  <c r="H108" i="1"/>
  <c r="F106" i="4"/>
  <c r="F112" i="4"/>
  <c r="H73" i="1"/>
  <c r="H76" i="1"/>
  <c r="H66" i="1"/>
  <c r="H45" i="1"/>
  <c r="H64" i="1"/>
  <c r="H65" i="1"/>
  <c r="E6" i="4"/>
  <c r="D2" i="1" s="1"/>
  <c r="F49" i="4"/>
  <c r="G14" i="1"/>
  <c r="G15" i="1"/>
  <c r="G19" i="1"/>
  <c r="G20" i="1"/>
  <c r="G26" i="1"/>
  <c r="G29" i="1"/>
  <c r="G31" i="1"/>
  <c r="G32" i="1"/>
  <c r="G35" i="1"/>
  <c r="G36" i="1"/>
  <c r="G43" i="1"/>
  <c r="G53" i="1"/>
  <c r="G54" i="1"/>
  <c r="G64" i="1"/>
  <c r="G69" i="1"/>
  <c r="G70" i="1"/>
  <c r="G74" i="1"/>
  <c r="G75" i="1"/>
  <c r="G78" i="1"/>
  <c r="G79" i="1"/>
  <c r="G83" i="1"/>
  <c r="G84" i="1"/>
  <c r="G88" i="1"/>
  <c r="G91" i="1"/>
  <c r="G94" i="1"/>
  <c r="G96" i="1"/>
  <c r="G97" i="1"/>
  <c r="G98" i="1"/>
  <c r="G100" i="1"/>
  <c r="G102" i="1"/>
  <c r="G103" i="1"/>
  <c r="G107" i="1"/>
  <c r="G110" i="1"/>
  <c r="G116" i="1"/>
  <c r="G120" i="1"/>
  <c r="G124" i="1"/>
  <c r="G125" i="1"/>
  <c r="G127" i="1"/>
  <c r="G131" i="1"/>
  <c r="G134" i="1"/>
  <c r="G138" i="1"/>
  <c r="G140" i="1"/>
  <c r="G142" i="1"/>
  <c r="G145" i="1"/>
  <c r="G151" i="1"/>
  <c r="G154" i="1"/>
  <c r="G161" i="1"/>
  <c r="G176" i="1"/>
  <c r="G181" i="1"/>
  <c r="G182" i="1"/>
  <c r="G187" i="1"/>
  <c r="G195" i="1"/>
  <c r="G201" i="1"/>
  <c r="G202" i="1"/>
  <c r="G205" i="1"/>
  <c r="G206" i="1"/>
  <c r="G209" i="1"/>
  <c r="G212" i="1"/>
  <c r="G214" i="1"/>
  <c r="G217" i="1"/>
  <c r="G218" i="1"/>
  <c r="G222" i="1"/>
  <c r="G227" i="1"/>
  <c r="G235" i="1"/>
  <c r="G236" i="1"/>
  <c r="G238" i="1"/>
  <c r="G243" i="1"/>
  <c r="G244" i="1"/>
  <c r="G253" i="1"/>
  <c r="G257" i="1"/>
  <c r="G258" i="1"/>
  <c r="G262" i="1"/>
  <c r="G267" i="1"/>
  <c r="G268" i="1"/>
  <c r="G270" i="1"/>
  <c r="G271" i="1"/>
  <c r="G273" i="1"/>
  <c r="G281" i="1"/>
  <c r="G290" i="1"/>
  <c r="G298" i="1"/>
  <c r="G302" i="1"/>
  <c r="G305" i="1"/>
  <c r="G306" i="1"/>
  <c r="G309" i="1"/>
  <c r="G312" i="1"/>
  <c r="G321" i="1"/>
  <c r="G322" i="1"/>
  <c r="G327" i="1"/>
  <c r="G330" i="1"/>
  <c r="G333" i="1"/>
  <c r="G334" i="1"/>
  <c r="G337" i="1"/>
  <c r="G338" i="1"/>
  <c r="G343" i="1"/>
  <c r="G344" i="1"/>
  <c r="G348" i="1"/>
  <c r="G351" i="1"/>
  <c r="G358" i="1"/>
  <c r="G362" i="1"/>
  <c r="G365" i="1"/>
  <c r="G372" i="1"/>
  <c r="G373" i="1"/>
  <c r="G374" i="1"/>
  <c r="G375" i="1"/>
  <c r="G378" i="1"/>
  <c r="G381" i="1"/>
  <c r="G385" i="1"/>
  <c r="G395" i="1"/>
  <c r="G396" i="1"/>
  <c r="G398" i="1"/>
  <c r="G405" i="1"/>
  <c r="G407" i="1"/>
  <c r="G408" i="1"/>
  <c r="G415" i="1"/>
  <c r="G425" i="1"/>
  <c r="G426" i="1"/>
  <c r="G429" i="1"/>
  <c r="G433" i="1"/>
  <c r="G437" i="1"/>
  <c r="G442" i="1"/>
  <c r="G445" i="1"/>
  <c r="G446" i="1"/>
  <c r="G448" i="1"/>
  <c r="G457" i="1"/>
  <c r="G458" i="1"/>
  <c r="G466" i="1"/>
  <c r="G468" i="1"/>
  <c r="G469" i="1"/>
  <c r="G470" i="1"/>
  <c r="G476" i="1"/>
  <c r="G477" i="1"/>
  <c r="G487" i="1"/>
  <c r="G490" i="1"/>
  <c r="G491" i="1"/>
  <c r="G494" i="1"/>
  <c r="G506" i="1"/>
  <c r="G507" i="1"/>
  <c r="G518" i="1"/>
  <c r="G519" i="1"/>
  <c r="G520" i="1"/>
  <c r="G525" i="1"/>
  <c r="G530" i="1"/>
  <c r="G533" i="1"/>
  <c r="G536" i="1"/>
  <c r="G537" i="1"/>
  <c r="G538" i="1"/>
  <c r="G539" i="1"/>
  <c r="G540" i="1"/>
  <c r="G541" i="1"/>
  <c r="G542" i="1"/>
  <c r="G543"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H746" i="1"/>
  <c r="G746" i="1"/>
  <c r="G2" i="1"/>
  <c r="G3" i="1"/>
  <c r="G4" i="1"/>
  <c r="G5" i="1"/>
  <c r="G6" i="1"/>
  <c r="G7" i="1"/>
  <c r="G8" i="1"/>
  <c r="G9" i="1"/>
  <c r="G10" i="1"/>
  <c r="G11" i="1"/>
  <c r="G12" i="1"/>
  <c r="G13" i="1"/>
  <c r="G16" i="1"/>
  <c r="G17" i="1"/>
  <c r="G18" i="1"/>
  <c r="G21" i="1"/>
  <c r="G22" i="1"/>
  <c r="G23" i="1"/>
  <c r="G24" i="1"/>
  <c r="G25" i="1"/>
  <c r="G27" i="1"/>
  <c r="G28" i="1"/>
  <c r="G30" i="1"/>
  <c r="G34" i="1"/>
  <c r="G37" i="1"/>
  <c r="G38" i="1"/>
  <c r="G39" i="1"/>
  <c r="G40" i="1"/>
  <c r="G41" i="1"/>
  <c r="G42" i="1"/>
  <c r="G44" i="1"/>
  <c r="G45" i="1"/>
  <c r="G46" i="1"/>
  <c r="G47" i="1"/>
  <c r="G48" i="1"/>
  <c r="G49" i="1"/>
  <c r="G50" i="1"/>
  <c r="G51" i="1"/>
  <c r="G52" i="1"/>
  <c r="G55" i="1"/>
  <c r="G56" i="1"/>
  <c r="G57" i="1"/>
  <c r="G58" i="1"/>
  <c r="G59" i="1"/>
  <c r="G60" i="1"/>
  <c r="G61" i="1"/>
  <c r="G62" i="1"/>
  <c r="G65" i="1"/>
  <c r="G66" i="1"/>
  <c r="G67" i="1"/>
  <c r="G68" i="1"/>
  <c r="G71" i="1"/>
  <c r="G72" i="1"/>
  <c r="G73" i="1"/>
  <c r="G76" i="1"/>
  <c r="G77" i="1"/>
  <c r="G80" i="1"/>
  <c r="G81" i="1"/>
  <c r="G82" i="1"/>
  <c r="G86" i="1"/>
  <c r="G87" i="1"/>
  <c r="G89" i="1"/>
  <c r="G90" i="1"/>
  <c r="G92" i="1"/>
  <c r="G93" i="1"/>
  <c r="G104" i="1"/>
  <c r="G105" i="1"/>
  <c r="G106" i="1"/>
  <c r="G108" i="1"/>
  <c r="G111" i="1"/>
  <c r="G112" i="1"/>
  <c r="G113" i="1"/>
  <c r="G114" i="1"/>
  <c r="G115" i="1"/>
  <c r="G118" i="1"/>
  <c r="G119" i="1"/>
  <c r="G122" i="1"/>
  <c r="G123" i="1"/>
  <c r="G126" i="1"/>
  <c r="G128" i="1"/>
  <c r="G129" i="1"/>
  <c r="G130" i="1"/>
  <c r="G133" i="1"/>
  <c r="G135" i="1"/>
  <c r="G136" i="1"/>
  <c r="G137" i="1"/>
  <c r="G141" i="1"/>
  <c r="G143" i="1"/>
  <c r="G144" i="1"/>
  <c r="G146" i="1"/>
  <c r="G147" i="1"/>
  <c r="G150" i="1"/>
  <c r="G152" i="1"/>
  <c r="G153" i="1"/>
  <c r="G155" i="1"/>
  <c r="G156" i="1"/>
  <c r="G157" i="1"/>
  <c r="G158" i="1"/>
  <c r="G159" i="1"/>
  <c r="G162" i="1"/>
  <c r="G163" i="1"/>
  <c r="G165" i="1"/>
  <c r="G166" i="1"/>
  <c r="G167" i="1"/>
  <c r="G168" i="1"/>
  <c r="G170" i="1"/>
  <c r="G171" i="1"/>
  <c r="G172" i="1"/>
  <c r="G174" i="1"/>
  <c r="G175" i="1"/>
  <c r="G177" i="1"/>
  <c r="G178" i="1"/>
  <c r="G179" i="1"/>
  <c r="G180" i="1"/>
  <c r="G183" i="1"/>
  <c r="G184" i="1"/>
  <c r="G185" i="1"/>
  <c r="G186" i="1"/>
  <c r="G188" i="1"/>
  <c r="G189" i="1"/>
  <c r="G190" i="1"/>
  <c r="G192" i="1"/>
  <c r="G193" i="1"/>
  <c r="G194" i="1"/>
  <c r="G196" i="1"/>
  <c r="G197" i="1"/>
  <c r="G198" i="1"/>
  <c r="G199" i="1"/>
  <c r="G200" i="1"/>
  <c r="G203" i="1"/>
  <c r="G204" i="1"/>
  <c r="G208" i="1"/>
  <c r="G210" i="1"/>
  <c r="G211" i="1"/>
  <c r="G213" i="1"/>
  <c r="G215" i="1"/>
  <c r="G216" i="1"/>
  <c r="G219" i="1"/>
  <c r="G220" i="1"/>
  <c r="G221" i="1"/>
  <c r="G223" i="1"/>
  <c r="G224" i="1"/>
  <c r="G225" i="1"/>
  <c r="G226" i="1"/>
  <c r="G228" i="1"/>
  <c r="G229" i="1"/>
  <c r="G230" i="1"/>
  <c r="G231" i="1"/>
  <c r="G232" i="1"/>
  <c r="G233" i="1"/>
  <c r="G234" i="1"/>
  <c r="G237" i="1"/>
  <c r="G239" i="1"/>
  <c r="G240" i="1"/>
  <c r="G241" i="1"/>
  <c r="G242" i="1"/>
  <c r="G246" i="1"/>
  <c r="G247" i="1"/>
  <c r="G249" i="1"/>
  <c r="G250" i="1"/>
  <c r="G251" i="1"/>
  <c r="G254" i="1"/>
  <c r="G255" i="1"/>
  <c r="G256" i="1"/>
  <c r="G259" i="1"/>
  <c r="G260" i="1"/>
  <c r="G261" i="1"/>
  <c r="G263" i="1"/>
  <c r="G264" i="1"/>
  <c r="G265" i="1"/>
  <c r="G266" i="1"/>
  <c r="G275" i="1"/>
  <c r="G276" i="1"/>
  <c r="G277" i="1"/>
  <c r="G279" i="1"/>
  <c r="G280" i="1"/>
  <c r="G282" i="1"/>
  <c r="G283" i="1"/>
  <c r="G284" i="1"/>
  <c r="G285" i="1"/>
  <c r="G286" i="1"/>
  <c r="G287" i="1"/>
  <c r="G288" i="1"/>
  <c r="G289" i="1"/>
  <c r="G291" i="1"/>
  <c r="G292" i="1"/>
  <c r="G293" i="1"/>
  <c r="G294" i="1"/>
  <c r="G300" i="1"/>
  <c r="G301" i="1"/>
  <c r="G304" i="1"/>
  <c r="G307" i="1"/>
  <c r="G308" i="1"/>
  <c r="G311" i="1"/>
  <c r="G313" i="1"/>
  <c r="G314" i="1"/>
  <c r="G315" i="1"/>
  <c r="G316" i="1"/>
  <c r="G318" i="1"/>
  <c r="G319" i="1"/>
  <c r="G320" i="1"/>
  <c r="G323" i="1"/>
  <c r="G324" i="1"/>
  <c r="G325" i="1"/>
  <c r="G326" i="1"/>
  <c r="G328" i="1"/>
  <c r="G329" i="1"/>
  <c r="G331" i="1"/>
  <c r="G336" i="1"/>
  <c r="G339" i="1"/>
  <c r="G340" i="1"/>
  <c r="G341" i="1"/>
  <c r="G342" i="1"/>
  <c r="G345" i="1"/>
  <c r="G346" i="1"/>
  <c r="G347" i="1"/>
  <c r="G350" i="1"/>
  <c r="G352" i="1"/>
  <c r="G353" i="1"/>
  <c r="G354" i="1"/>
  <c r="G356" i="1"/>
  <c r="G357" i="1"/>
  <c r="G359" i="1"/>
  <c r="G360" i="1"/>
  <c r="G361" i="1"/>
  <c r="G363" i="1"/>
  <c r="G364" i="1"/>
  <c r="G366" i="1"/>
  <c r="G367" i="1"/>
  <c r="G368" i="1"/>
  <c r="G369" i="1"/>
  <c r="G370" i="1"/>
  <c r="G371" i="1"/>
  <c r="G377" i="1"/>
  <c r="G380" i="1"/>
  <c r="G382" i="1"/>
  <c r="G383" i="1"/>
  <c r="G384" i="1"/>
  <c r="G386" i="1"/>
  <c r="G387" i="1"/>
  <c r="G388" i="1"/>
  <c r="G389" i="1"/>
  <c r="G390" i="1"/>
  <c r="G391" i="1"/>
  <c r="G392" i="1"/>
  <c r="G393" i="1"/>
  <c r="G394" i="1"/>
  <c r="G397" i="1"/>
  <c r="G399" i="1"/>
  <c r="G400" i="1"/>
  <c r="G401" i="1"/>
  <c r="G402" i="1"/>
  <c r="G403" i="1"/>
  <c r="G404" i="1"/>
  <c r="G406" i="1"/>
  <c r="G409" i="1"/>
  <c r="G410" i="1"/>
  <c r="G411" i="1"/>
  <c r="G414" i="1"/>
  <c r="G416" i="1"/>
  <c r="G422" i="1"/>
  <c r="G423" i="1"/>
  <c r="G427" i="1"/>
  <c r="G428" i="1"/>
  <c r="G430" i="1"/>
  <c r="G431" i="1"/>
  <c r="G432" i="1"/>
  <c r="G434" i="1"/>
  <c r="G435" i="1"/>
  <c r="G436" i="1"/>
  <c r="G438" i="1"/>
  <c r="G439" i="1"/>
  <c r="G440" i="1"/>
  <c r="G441" i="1"/>
  <c r="G443" i="1"/>
  <c r="G444" i="1"/>
  <c r="G447" i="1"/>
  <c r="G450" i="1"/>
  <c r="G451" i="1"/>
  <c r="G452" i="1"/>
  <c r="G453" i="1"/>
  <c r="G454" i="1"/>
  <c r="G455" i="1"/>
  <c r="G456" i="1"/>
  <c r="G459" i="1"/>
  <c r="G460" i="1"/>
  <c r="G461" i="1"/>
  <c r="G462" i="1"/>
  <c r="G463" i="1"/>
  <c r="G464" i="1"/>
  <c r="G465" i="1"/>
  <c r="G467" i="1"/>
  <c r="G471" i="1"/>
  <c r="G472" i="1"/>
  <c r="G473" i="1"/>
  <c r="G474" i="1"/>
  <c r="G475" i="1"/>
  <c r="G478" i="1"/>
  <c r="G479" i="1"/>
  <c r="G480" i="1"/>
  <c r="G481" i="1"/>
  <c r="G482" i="1"/>
  <c r="G483" i="1"/>
  <c r="G484" i="1"/>
  <c r="G486" i="1"/>
  <c r="G488" i="1"/>
  <c r="G489" i="1"/>
  <c r="G492" i="1"/>
  <c r="G493" i="1"/>
  <c r="G495" i="1"/>
  <c r="G496" i="1"/>
  <c r="G497" i="1"/>
  <c r="G498" i="1"/>
  <c r="G499" i="1"/>
  <c r="G500" i="1"/>
  <c r="G501" i="1"/>
  <c r="G502" i="1"/>
  <c r="G503" i="1"/>
  <c r="G504" i="1"/>
  <c r="G505" i="1"/>
  <c r="G508" i="1"/>
  <c r="G509" i="1"/>
  <c r="G510" i="1"/>
  <c r="G511" i="1"/>
  <c r="G512" i="1"/>
  <c r="G513" i="1"/>
  <c r="G514" i="1"/>
  <c r="G515" i="1"/>
  <c r="G516" i="1"/>
  <c r="G517" i="1"/>
  <c r="G521" i="1"/>
  <c r="G522" i="1"/>
  <c r="G523" i="1"/>
  <c r="G524" i="1"/>
  <c r="G526" i="1"/>
  <c r="G527" i="1"/>
  <c r="G531" i="1"/>
  <c r="G532" i="1"/>
  <c r="G534" i="1"/>
  <c r="G535" i="1"/>
  <c r="H2"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H1332" i="1"/>
  <c r="I1541" i="1"/>
  <c r="I1543" i="1"/>
  <c r="I1545" i="1"/>
  <c r="I1548" i="1"/>
  <c r="I1550" i="1"/>
  <c r="I1552" i="1"/>
  <c r="I1554" i="1"/>
  <c r="I1558" i="1"/>
  <c r="I1560" i="1"/>
  <c r="I1562" i="1"/>
  <c r="I1578" i="1"/>
  <c r="I1580" i="1"/>
  <c r="G1333" i="1"/>
  <c r="G1335" i="1"/>
  <c r="G1401" i="1"/>
  <c r="G1547" i="1"/>
  <c r="H1548" i="1"/>
  <c r="J1548" i="1"/>
  <c r="H1549" i="1"/>
  <c r="I1549" i="1" s="1"/>
  <c r="J1549" i="1"/>
  <c r="H1550" i="1"/>
  <c r="J1550" i="1"/>
  <c r="H1551" i="1"/>
  <c r="I1551" i="1" s="1"/>
  <c r="J1551" i="1"/>
  <c r="H1552" i="1"/>
  <c r="J1552" i="1"/>
  <c r="H1553" i="1"/>
  <c r="I1553" i="1" s="1"/>
  <c r="J1553" i="1"/>
  <c r="H1554" i="1"/>
  <c r="J1554" i="1"/>
  <c r="H1555" i="1"/>
  <c r="H1556" i="1"/>
  <c r="H1557" i="1"/>
  <c r="I1557" i="1" s="1"/>
  <c r="J1557" i="1"/>
  <c r="H1558" i="1"/>
  <c r="J1558" i="1"/>
  <c r="H1559" i="1"/>
  <c r="I1559" i="1" s="1"/>
  <c r="J1559" i="1"/>
  <c r="H1560" i="1"/>
  <c r="J1560" i="1"/>
  <c r="H1561" i="1"/>
  <c r="I1561" i="1" s="1"/>
  <c r="J1561" i="1"/>
  <c r="H1562" i="1"/>
  <c r="J1562" i="1"/>
  <c r="H1563" i="1"/>
  <c r="H1564" i="1"/>
  <c r="I1564" i="1" s="1"/>
  <c r="J1564" i="1"/>
  <c r="H1565" i="1"/>
  <c r="I1565" i="1" s="1"/>
  <c r="J1565" i="1"/>
  <c r="H1566" i="1"/>
  <c r="I1566" i="1" s="1"/>
  <c r="J1566" i="1"/>
  <c r="H1567" i="1"/>
  <c r="I1567" i="1" s="1"/>
  <c r="J1567" i="1"/>
  <c r="H1568" i="1"/>
  <c r="I1568" i="1" s="1"/>
  <c r="J1568" i="1"/>
  <c r="H1569" i="1"/>
  <c r="I1569" i="1" s="1"/>
  <c r="J1569" i="1"/>
  <c r="H1570" i="1"/>
  <c r="I1570" i="1" s="1"/>
  <c r="J1570" i="1"/>
  <c r="H1571" i="1"/>
  <c r="H1572" i="1"/>
  <c r="H1573" i="1"/>
  <c r="I1573" i="1" s="1"/>
  <c r="J1573" i="1"/>
  <c r="H1574" i="1"/>
  <c r="I1574" i="1" s="1"/>
  <c r="J1574" i="1"/>
  <c r="H1575" i="1"/>
  <c r="I1575" i="1" s="1"/>
  <c r="J1575" i="1"/>
  <c r="H1576" i="1"/>
  <c r="I1576" i="1" s="1"/>
  <c r="J1576" i="1"/>
  <c r="H1577" i="1"/>
  <c r="H1578" i="1"/>
  <c r="J1578" i="1"/>
  <c r="H1579" i="1"/>
  <c r="I1579" i="1" s="1"/>
  <c r="J1579" i="1"/>
  <c r="H1580" i="1"/>
  <c r="J1580" i="1"/>
  <c r="H1581" i="1"/>
  <c r="I1581" i="1" s="1"/>
  <c r="J1581" i="1"/>
  <c r="G1584" i="1"/>
  <c r="G1586" i="1"/>
  <c r="G1588" i="1"/>
  <c r="G1590" i="1"/>
  <c r="G1592" i="1"/>
  <c r="G1594" i="1"/>
  <c r="G1596" i="1"/>
  <c r="H162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F6" i="4"/>
  <c r="H17" i="3"/>
  <c r="E422" i="4"/>
  <c r="E299" i="4"/>
  <c r="F7" i="5"/>
  <c r="H22" i="3"/>
  <c r="F135" i="5"/>
  <c r="D44" i="8"/>
  <c r="G343" i="9" s="1"/>
  <c r="E343" i="9" s="1"/>
  <c r="H1541" i="1"/>
  <c r="H1542" i="1"/>
  <c r="H1543" i="1"/>
  <c r="H1544" i="1"/>
  <c r="I1544" i="1" s="1"/>
  <c r="H1545" i="1"/>
  <c r="H1546" i="1"/>
  <c r="I1546" i="1" s="1"/>
  <c r="H1582" i="1"/>
  <c r="E418" i="4"/>
  <c r="D413" i="1" s="1"/>
  <c r="E6" i="5"/>
  <c r="E141" i="6"/>
  <c r="I27" i="3"/>
  <c r="F7" i="4"/>
  <c r="F107" i="4"/>
  <c r="F135" i="4"/>
  <c r="F141" i="4"/>
  <c r="H24" i="9"/>
  <c r="F153" i="4"/>
  <c r="F165" i="4"/>
  <c r="F203" i="4"/>
  <c r="F231" i="4"/>
  <c r="D273" i="4"/>
  <c r="D354" i="4"/>
  <c r="D360" i="4"/>
  <c r="F426" i="4"/>
  <c r="D491" i="4"/>
  <c r="D535" i="4"/>
  <c r="F585" i="4"/>
  <c r="F607" i="4"/>
  <c r="F8" i="5"/>
  <c r="F136" i="5"/>
  <c r="G315" i="9"/>
  <c r="G316" i="9"/>
  <c r="F150" i="5"/>
  <c r="E337" i="9"/>
  <c r="B337" i="9" s="1"/>
  <c r="F197" i="5"/>
  <c r="D203" i="5"/>
  <c r="D219" i="5"/>
  <c r="F297" i="5"/>
  <c r="F5" i="6"/>
  <c r="D129" i="6"/>
  <c r="D141" i="6"/>
  <c r="H310" i="9"/>
  <c r="G309" i="9"/>
  <c r="E309" i="9" s="1"/>
  <c r="B309" i="9" s="1"/>
  <c r="H308" i="9"/>
  <c r="E308" i="9" s="1"/>
  <c r="B308" i="9" s="1"/>
  <c r="G302" i="9"/>
  <c r="E302" i="9" s="1"/>
  <c r="B302" i="9" s="1"/>
  <c r="G301" i="9"/>
  <c r="E301" i="9" s="1"/>
  <c r="B301" i="9" s="1"/>
  <c r="G300" i="9"/>
  <c r="E300" i="9" s="1"/>
  <c r="B300"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M228" i="9"/>
  <c r="G207" i="9"/>
  <c r="E207" i="9" s="1"/>
  <c r="B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8" i="9"/>
  <c r="E178" i="9" s="1"/>
  <c r="B178" i="9" s="1"/>
  <c r="G176" i="9"/>
  <c r="E176" i="9" s="1"/>
  <c r="B176" i="9" s="1"/>
  <c r="G174" i="9"/>
  <c r="E174" i="9" s="1"/>
  <c r="B174" i="9" s="1"/>
  <c r="G310" i="9"/>
  <c r="E310" i="9" s="1"/>
  <c r="B310"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I10" i="9"/>
  <c r="G24" i="9"/>
  <c r="D152" i="4"/>
  <c r="F427" i="4"/>
  <c r="E314" i="9"/>
  <c r="B314" i="9" s="1"/>
  <c r="F89" i="5"/>
  <c r="D147" i="5"/>
  <c r="H316" i="9"/>
  <c r="H315" i="9"/>
  <c r="E336" i="9"/>
  <c r="B336" i="9" s="1"/>
  <c r="F178" i="5"/>
  <c r="B346" i="9"/>
  <c r="B313" i="9"/>
  <c r="B229" i="9"/>
  <c r="B231" i="9"/>
  <c r="B233" i="9"/>
  <c r="B235" i="9"/>
  <c r="B237" i="9"/>
  <c r="B239" i="9"/>
  <c r="B241" i="9"/>
  <c r="B243" i="9"/>
  <c r="B245" i="9"/>
  <c r="B247" i="9"/>
  <c r="B249" i="9"/>
  <c r="B251" i="9"/>
  <c r="B253" i="9"/>
  <c r="B255" i="9"/>
  <c r="B257" i="9"/>
  <c r="B259" i="9"/>
  <c r="B261" i="9"/>
  <c r="B263" i="9"/>
  <c r="B265" i="9"/>
  <c r="B267" i="9"/>
  <c r="B269" i="9"/>
  <c r="B271" i="9"/>
  <c r="B273" i="9"/>
  <c r="B275" i="9"/>
  <c r="B277" i="9"/>
  <c r="B279" i="9"/>
  <c r="B335" i="9"/>
  <c r="E176" i="5" l="1"/>
  <c r="D1180" i="1" s="1"/>
  <c r="F251" i="5"/>
  <c r="H1255" i="1"/>
  <c r="G1255" i="1"/>
  <c r="I1542" i="1"/>
  <c r="G1511" i="1"/>
  <c r="G1510" i="1"/>
  <c r="E316" i="9"/>
  <c r="B316" i="9" s="1"/>
  <c r="F12" i="5"/>
  <c r="I22" i="3"/>
  <c r="G1012" i="1"/>
  <c r="H1604" i="1"/>
  <c r="H1585" i="1"/>
  <c r="G1585" i="1"/>
  <c r="H19" i="9"/>
  <c r="E19" i="9" s="1"/>
  <c r="B19" i="9" s="1"/>
  <c r="F648" i="4"/>
  <c r="I18" i="3"/>
  <c r="E24" i="9"/>
  <c r="H149" i="1"/>
  <c r="I17" i="3"/>
  <c r="F147" i="5"/>
  <c r="C1152" i="1"/>
  <c r="F228" i="9"/>
  <c r="B228" i="9" s="1"/>
  <c r="H31" i="3"/>
  <c r="F141" i="6"/>
  <c r="C1537" i="1"/>
  <c r="F535" i="4"/>
  <c r="C529" i="1"/>
  <c r="F354" i="4"/>
  <c r="C349" i="1"/>
  <c r="F152" i="4"/>
  <c r="H18" i="3"/>
  <c r="D299" i="4"/>
  <c r="C148" i="1"/>
  <c r="G338" i="9"/>
  <c r="E338" i="9" s="1"/>
  <c r="B338" i="9" s="1"/>
  <c r="F203" i="5"/>
  <c r="D177" i="5"/>
  <c r="C1207" i="1"/>
  <c r="F273" i="4"/>
  <c r="C269" i="1"/>
  <c r="B343" i="9"/>
  <c r="E643" i="4"/>
  <c r="D417" i="1"/>
  <c r="B24" i="9"/>
  <c r="F129" i="6"/>
  <c r="C1525" i="1"/>
  <c r="G348" i="9"/>
  <c r="E348" i="9" s="1"/>
  <c r="G339" i="9"/>
  <c r="E339" i="9" s="1"/>
  <c r="B339" i="9" s="1"/>
  <c r="F219" i="5"/>
  <c r="C1223" i="1"/>
  <c r="E315" i="9"/>
  <c r="B315" i="9" s="1"/>
  <c r="D430" i="4"/>
  <c r="F491" i="4"/>
  <c r="C485" i="1"/>
  <c r="F360" i="4"/>
  <c r="C355" i="1"/>
  <c r="D308" i="4"/>
  <c r="I31" i="3"/>
  <c r="D1537" i="1"/>
  <c r="D1011" i="1"/>
  <c r="K1481" i="9"/>
  <c r="G344" i="9"/>
  <c r="E344" i="9" s="1"/>
  <c r="B344" i="9" s="1"/>
  <c r="C1621" i="1"/>
  <c r="I39" i="3"/>
  <c r="D69" i="5"/>
  <c r="E301" i="4"/>
  <c r="D297" i="1" s="1"/>
  <c r="E423" i="4"/>
  <c r="D295" i="1"/>
  <c r="E300" i="4"/>
  <c r="D296" i="1" s="1"/>
  <c r="H299" i="9" l="1"/>
  <c r="D637" i="1"/>
  <c r="D176" i="5"/>
  <c r="H24" i="3"/>
  <c r="F177" i="5"/>
  <c r="C1181" i="1"/>
  <c r="D423" i="4"/>
  <c r="D301" i="4"/>
  <c r="F299" i="4"/>
  <c r="C295" i="1"/>
  <c r="D300" i="4"/>
  <c r="H1537" i="1"/>
  <c r="G1537" i="1"/>
  <c r="H1152" i="1"/>
  <c r="G1152" i="1"/>
  <c r="D417" i="4"/>
  <c r="F308" i="4"/>
  <c r="C303" i="1"/>
  <c r="D422" i="4"/>
  <c r="H485" i="1"/>
  <c r="G485" i="1"/>
  <c r="F430" i="4"/>
  <c r="D639" i="4"/>
  <c r="C424" i="1"/>
  <c r="H1223" i="1"/>
  <c r="G1223" i="1"/>
  <c r="H1525" i="1"/>
  <c r="G1525" i="1"/>
  <c r="H9" i="3"/>
  <c r="E644" i="4"/>
  <c r="E425" i="4"/>
  <c r="D420" i="1" s="1"/>
  <c r="D418" i="1"/>
  <c r="H20" i="9"/>
  <c r="F69" i="5"/>
  <c r="H23" i="3"/>
  <c r="C1074" i="1"/>
  <c r="D6" i="5"/>
  <c r="H1621" i="1"/>
  <c r="G1621" i="1"/>
  <c r="H11" i="3"/>
  <c r="H355" i="1"/>
  <c r="G355" i="1"/>
  <c r="D418" i="4"/>
  <c r="B348" i="9"/>
  <c r="E347" i="9"/>
  <c r="E424" i="4"/>
  <c r="D419" i="1" s="1"/>
  <c r="E342" i="9"/>
  <c r="H269" i="1"/>
  <c r="G269" i="1"/>
  <c r="H1207" i="1"/>
  <c r="G1207" i="1"/>
  <c r="H148" i="1"/>
  <c r="G148" i="1"/>
  <c r="H349" i="1"/>
  <c r="G349" i="1"/>
  <c r="H529" i="1"/>
  <c r="G529" i="1"/>
  <c r="D640" i="4"/>
  <c r="N3" i="9" l="1"/>
  <c r="I11" i="3"/>
  <c r="H1074" i="1"/>
  <c r="G1074" i="1"/>
  <c r="E646" i="4"/>
  <c r="D638" i="1"/>
  <c r="H424" i="1"/>
  <c r="G424" i="1"/>
  <c r="H303" i="1"/>
  <c r="G303" i="1"/>
  <c r="F417" i="4"/>
  <c r="C412" i="1"/>
  <c r="H295" i="1"/>
  <c r="G295" i="1"/>
  <c r="F301" i="4"/>
  <c r="C297" i="1"/>
  <c r="H1181" i="1"/>
  <c r="G1181" i="1"/>
  <c r="F640" i="4"/>
  <c r="C634" i="1"/>
  <c r="F418" i="4"/>
  <c r="C413" i="1"/>
  <c r="G299" i="9"/>
  <c r="E299" i="9" s="1"/>
  <c r="G306" i="9"/>
  <c r="E306" i="9" s="1"/>
  <c r="B306" i="9" s="1"/>
  <c r="F6" i="5"/>
  <c r="C1011" i="1"/>
  <c r="K3" i="9"/>
  <c r="I9" i="3"/>
  <c r="F639" i="4"/>
  <c r="C633" i="1"/>
  <c r="D643" i="4"/>
  <c r="D424" i="4"/>
  <c r="F422" i="4"/>
  <c r="C417" i="1"/>
  <c r="F300" i="4"/>
  <c r="C296" i="1"/>
  <c r="D644" i="4"/>
  <c r="D425" i="4"/>
  <c r="F423" i="4"/>
  <c r="C418" i="1"/>
  <c r="G20" i="9"/>
  <c r="E20" i="9" s="1"/>
  <c r="B20" i="9" s="1"/>
  <c r="F176" i="5"/>
  <c r="C1180" i="1"/>
  <c r="E645" i="4"/>
  <c r="F424" i="4" l="1"/>
  <c r="C419" i="1"/>
  <c r="H8" i="3"/>
  <c r="H1011" i="1"/>
  <c r="G1011" i="1"/>
  <c r="H413" i="1"/>
  <c r="G413" i="1"/>
  <c r="H634" i="1"/>
  <c r="G634" i="1"/>
  <c r="H297" i="1"/>
  <c r="G297" i="1"/>
  <c r="H412" i="1"/>
  <c r="G412" i="1"/>
  <c r="H1180" i="1"/>
  <c r="G1180" i="1"/>
  <c r="D646" i="4"/>
  <c r="F644" i="4"/>
  <c r="C638" i="1"/>
  <c r="H296" i="1"/>
  <c r="G296" i="1"/>
  <c r="H417" i="1"/>
  <c r="G417" i="1"/>
  <c r="H633" i="1"/>
  <c r="G633" i="1"/>
  <c r="E649" i="4"/>
  <c r="D639" i="1"/>
  <c r="H418" i="1"/>
  <c r="G418" i="1"/>
  <c r="F425" i="4"/>
  <c r="C420" i="1"/>
  <c r="D645" i="4"/>
  <c r="F643" i="4"/>
  <c r="C637" i="1"/>
  <c r="B299" i="9"/>
  <c r="E650" i="4"/>
  <c r="D640" i="1"/>
  <c r="H637" i="1" l="1"/>
  <c r="G637" i="1"/>
  <c r="D649" i="4"/>
  <c r="F645" i="4"/>
  <c r="C639" i="1"/>
  <c r="H420" i="1"/>
  <c r="G420" i="1"/>
  <c r="I20" i="3"/>
  <c r="D644" i="1"/>
  <c r="G297" i="9"/>
  <c r="E297" i="9" s="1"/>
  <c r="B297" i="9" s="1"/>
  <c r="I19" i="3"/>
  <c r="D643" i="1"/>
  <c r="H638" i="1"/>
  <c r="G638" i="1"/>
  <c r="D650" i="4"/>
  <c r="F646" i="4"/>
  <c r="C640" i="1"/>
  <c r="H419" i="1"/>
  <c r="G419" i="1"/>
  <c r="M3" i="9"/>
  <c r="H334" i="9" l="1"/>
  <c r="G334" i="9"/>
  <c r="H640" i="1"/>
  <c r="G640" i="1"/>
  <c r="F650" i="4"/>
  <c r="H20" i="3"/>
  <c r="C644" i="1"/>
  <c r="H639" i="1"/>
  <c r="G639" i="1"/>
  <c r="H7" i="3"/>
  <c r="H19" i="3"/>
  <c r="F649" i="4"/>
  <c r="C643" i="1"/>
  <c r="E334" i="9" l="1"/>
  <c r="B334" i="9" s="1"/>
  <c r="J3" i="9"/>
  <c r="H643" i="1"/>
  <c r="G643" i="1"/>
  <c r="H644" i="1"/>
  <c r="G644" i="1"/>
  <c r="E298" i="9" l="1"/>
  <c r="I8" i="3" s="1"/>
  <c r="G295" i="9"/>
  <c r="L293" i="9"/>
  <c r="F293" i="9" s="1"/>
  <c r="H295" i="9"/>
  <c r="H18" i="9"/>
  <c r="G18" i="9"/>
  <c r="I6" i="9"/>
  <c r="J7" i="9"/>
  <c r="K8" i="9"/>
  <c r="J11" i="9"/>
  <c r="K12" i="9"/>
  <c r="H15" i="9"/>
  <c r="G16" i="9"/>
  <c r="G17" i="9"/>
  <c r="H21" i="9"/>
  <c r="I5" i="9"/>
  <c r="J6" i="9"/>
  <c r="K7" i="9"/>
  <c r="I9" i="9"/>
  <c r="J10" i="9"/>
  <c r="K11" i="9"/>
  <c r="I13" i="9"/>
  <c r="G15" i="9"/>
  <c r="H16" i="9"/>
  <c r="H17" i="9"/>
  <c r="J5" i="9"/>
  <c r="K6" i="9"/>
  <c r="I8" i="9"/>
  <c r="J9" i="9"/>
  <c r="K10" i="9"/>
  <c r="I12" i="9"/>
  <c r="M15" i="9"/>
  <c r="L16" i="9"/>
  <c r="J8" i="9"/>
  <c r="I11" i="9"/>
  <c r="K13" i="9"/>
  <c r="M16" i="9"/>
  <c r="G21" i="9"/>
  <c r="G22" i="9"/>
  <c r="J13" i="9"/>
  <c r="I17" i="9"/>
  <c r="H22" i="9"/>
  <c r="K5" i="9"/>
  <c r="I7" i="9"/>
  <c r="E7" i="9" s="1"/>
  <c r="B7" i="9" s="1"/>
  <c r="K9" i="9"/>
  <c r="J12" i="9"/>
  <c r="L15" i="9"/>
  <c r="J17" i="9"/>
  <c r="F15" i="9" l="1"/>
  <c r="E11" i="9"/>
  <c r="B11" i="9" s="1"/>
  <c r="E15" i="9"/>
  <c r="E21" i="9"/>
  <c r="B21" i="9" s="1"/>
  <c r="E18" i="9"/>
  <c r="B18" i="9" s="1"/>
  <c r="E22" i="9"/>
  <c r="B22" i="9" s="1"/>
  <c r="F16" i="9"/>
  <c r="F14" i="9" s="1"/>
  <c r="E12" i="9"/>
  <c r="B12" i="9" s="1"/>
  <c r="B15" i="9"/>
  <c r="E9" i="9"/>
  <c r="B9" i="9" s="1"/>
  <c r="E16" i="9"/>
  <c r="B16" i="9" s="1"/>
  <c r="E6" i="9"/>
  <c r="B6" i="9" s="1"/>
  <c r="B293" i="9"/>
  <c r="F23" i="9"/>
  <c r="E8" i="9"/>
  <c r="B8" i="9" s="1"/>
  <c r="E13" i="9"/>
  <c r="B13" i="9" s="1"/>
  <c r="E10" i="9"/>
  <c r="B10" i="9" s="1"/>
  <c r="E5" i="9"/>
  <c r="E17" i="9"/>
  <c r="B17" i="9" s="1"/>
  <c r="E295" i="9"/>
  <c r="F3" i="9" l="1"/>
  <c r="E14" i="9"/>
  <c r="I13" i="3" s="1"/>
  <c r="B295" i="9"/>
  <c r="E23" i="9"/>
  <c r="I7" i="3" s="1"/>
  <c r="B5" i="9"/>
  <c r="E4" i="9"/>
  <c r="E3" i="9" l="1"/>
</calcChain>
</file>

<file path=xl/sharedStrings.xml><?xml version="1.0" encoding="utf-8"?>
<sst xmlns="http://schemas.openxmlformats.org/spreadsheetml/2006/main" count="4734" uniqueCount="3656">
  <si>
    <t>Obveznik:</t>
  </si>
  <si>
    <t>8658 - OSNOVNA ŠKOLA GRIGORA VITEZA POLJANA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</si>
  <si>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</si>
  <si>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</si>
  <si>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</si>
  <si>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</si>
  <si>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</si>
  <si>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</si>
  <si>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</si>
  <si>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</si>
  <si>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</si>
  <si>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</si>
  <si>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</si>
  <si>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</si>
  <si>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</si>
  <si>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</si>
  <si>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</si>
  <si>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</si>
  <si>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</si>
  <si>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</si>
  <si>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</si>
  <si>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</si>
  <si>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</si>
  <si>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</si>
  <si>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</si>
  <si>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</si>
  <si>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</si>
  <si>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</si>
  <si>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</si>
  <si>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</si>
  <si>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</si>
  <si>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</si>
  <si>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</si>
  <si>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</si>
  <si>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</si>
  <si>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</si>
  <si>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</si>
  <si>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</si>
  <si>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</si>
  <si>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</si>
  <si>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</si>
  <si>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</si>
  <si>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</si>
  <si>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</si>
  <si>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</si>
  <si>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</si>
  <si>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</si>
  <si>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</si>
  <si>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</si>
  <si>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</si>
  <si>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</si>
  <si>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</si>
  <si>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</si>
  <si>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</si>
  <si>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</si>
  <si>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</si>
  <si>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</si>
  <si>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</si>
  <si>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</si>
  <si>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</si>
  <si>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</si>
  <si>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</si>
  <si>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</si>
  <si>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</si>
  <si>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</si>
  <si>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</si>
  <si>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</si>
  <si>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</si>
  <si>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</si>
  <si>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</si>
  <si>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</si>
  <si>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</si>
  <si>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</si>
  <si>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</si>
  <si>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</si>
  <si>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</si>
  <si>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</si>
  <si>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</si>
  <si>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</si>
  <si>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</si>
  <si>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</si>
  <si>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</si>
  <si>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</si>
  <si>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</si>
  <si>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</si>
  <si>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</si>
  <si>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</si>
  <si>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</si>
  <si>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</si>
  <si>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</si>
  <si>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</si>
  <si>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</si>
  <si>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</si>
  <si>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</si>
  <si>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</si>
  <si>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</si>
  <si>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</si>
  <si>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</si>
  <si>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</si>
  <si>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</si>
  <si>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</si>
  <si>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</si>
  <si>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</si>
  <si>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</si>
  <si>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</si>
  <si>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</si>
  <si>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</si>
  <si>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</si>
  <si>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</si>
  <si>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</si>
  <si>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</si>
  <si>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</si>
  <si>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</si>
  <si>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</si>
  <si>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</si>
  <si>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</si>
  <si>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</si>
  <si>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</si>
  <si>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</si>
  <si>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</si>
  <si>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</si>
  <si>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</si>
  <si>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</si>
  <si>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</si>
  <si>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</si>
  <si>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</si>
  <si>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</si>
  <si>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</si>
  <si>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</si>
  <si>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</si>
  <si>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</si>
  <si>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</si>
  <si>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</si>
  <si>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</si>
  <si>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</si>
  <si>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</si>
  <si>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</si>
  <si>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</si>
  <si>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</si>
  <si>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</si>
  <si>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</si>
  <si>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</si>
  <si>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</si>
  <si>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</si>
  <si>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</si>
  <si>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</si>
  <si>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</si>
  <si>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</si>
  <si>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</si>
  <si>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</si>
  <si>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</si>
  <si>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</si>
  <si>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</si>
  <si>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</si>
  <si>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</si>
  <si>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</si>
  <si>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</si>
  <si>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</si>
  <si>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</si>
  <si>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</si>
  <si>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</si>
  <si>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</si>
  <si>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</si>
  <si>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</si>
  <si>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</si>
  <si>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</si>
  <si>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</si>
  <si>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</si>
  <si>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</si>
  <si>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</si>
  <si>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</si>
  <si>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</si>
  <si>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</si>
  <si>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</si>
  <si>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</si>
  <si>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</si>
  <si>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</si>
  <si>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</si>
  <si>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</si>
  <si>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</si>
  <si>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</si>
  <si>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</si>
  <si>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</si>
  <si>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</si>
  <si>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</si>
  <si>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</si>
  <si>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</si>
  <si>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</si>
  <si>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</si>
  <si>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</si>
  <si>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</si>
  <si>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</si>
  <si>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</si>
  <si>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</si>
  <si>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</si>
  <si>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</si>
  <si>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</si>
  <si>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</si>
  <si>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</si>
  <si>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</si>
  <si>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</si>
  <si>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</si>
  <si>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</si>
  <si>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</si>
  <si>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</si>
  <si>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</si>
  <si>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</si>
  <si>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</si>
  <si>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</si>
  <si>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</si>
  <si>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</si>
  <si>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</si>
  <si>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</si>
  <si>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</si>
  <si>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</si>
  <si>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</si>
  <si>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</si>
  <si>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</si>
  <si>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</si>
  <si>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</si>
  <si>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</si>
  <si>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</si>
  <si>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</si>
  <si>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</si>
  <si>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</si>
  <si>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</si>
  <si>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</si>
  <si>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</si>
  <si>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</si>
  <si>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</si>
  <si>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</si>
  <si>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</si>
  <si>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</si>
  <si>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</si>
  <si>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</si>
  <si>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</si>
  <si>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</si>
  <si>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</si>
  <si>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</si>
  <si>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</si>
  <si>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</si>
  <si>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</si>
  <si>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</si>
  <si>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</si>
  <si>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</si>
  <si>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</si>
  <si>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</si>
  <si>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</si>
  <si>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</si>
  <si>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</si>
  <si>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</si>
  <si>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</si>
  <si>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</si>
  <si>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</si>
  <si>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</si>
  <si>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</si>
  <si>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</si>
  <si>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</si>
  <si>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</si>
  <si>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</si>
  <si>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</si>
  <si>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</si>
  <si>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</si>
  <si>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</si>
  <si>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</si>
  <si>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</si>
  <si>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</si>
  <si>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</si>
  <si>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</si>
  <si>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</si>
  <si>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</si>
  <si>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</si>
  <si>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</si>
  <si>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</si>
  <si>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</si>
  <si>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</si>
  <si>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</si>
  <si>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</si>
  <si>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</si>
  <si>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</si>
  <si>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</si>
  <si>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</si>
  <si>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</si>
  <si>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</si>
  <si>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</si>
  <si>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</si>
  <si>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</si>
  <si>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</si>
  <si>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</si>
  <si>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</si>
  <si>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</si>
  <si>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</si>
  <si>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</si>
  <si>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</si>
  <si>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</si>
  <si>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</si>
  <si>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</si>
  <si>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</si>
  <si>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</si>
  <si>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</si>
  <si>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</si>
  <si>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</si>
  <si>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</si>
  <si>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</si>
  <si>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</si>
  <si>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</si>
  <si>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</si>
  <si>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</si>
  <si>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</si>
  <si>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</si>
  <si>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</si>
  <si>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</si>
  <si>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</si>
  <si>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</si>
  <si>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</si>
  <si>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</si>
  <si>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</si>
  <si>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</si>
  <si>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</si>
  <si>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</si>
  <si>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</si>
  <si>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</si>
  <si>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</si>
  <si>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</si>
  <si>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</si>
  <si>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</si>
  <si>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</si>
  <si>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</si>
  <si>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</si>
  <si>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</si>
  <si>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</si>
  <si>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</si>
  <si>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</si>
  <si>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</si>
  <si>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</si>
  <si>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</si>
  <si>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</si>
  <si>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</si>
  <si>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</si>
  <si>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</si>
  <si>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</si>
  <si>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</si>
  <si>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</si>
  <si>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</si>
  <si>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</si>
  <si>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</si>
  <si>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</si>
  <si>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</si>
  <si>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</si>
  <si>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</si>
  <si>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</si>
  <si>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</si>
  <si>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</si>
  <si>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</si>
  <si>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</si>
  <si>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</si>
  <si>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</si>
  <si>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</si>
  <si>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</si>
  <si>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</si>
  <si>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</si>
  <si>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</si>
  <si>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</si>
  <si>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</si>
  <si>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</si>
  <si>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</si>
  <si>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</si>
  <si>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</si>
  <si>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</si>
  <si>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</si>
  <si>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</si>
  <si>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</si>
  <si>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</si>
  <si>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</si>
  <si>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</si>
  <si>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</si>
  <si>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</si>
  <si>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</si>
  <si>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</si>
  <si>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</si>
  <si>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</si>
  <si>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</si>
  <si>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</si>
  <si>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</si>
  <si>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</si>
  <si>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</si>
  <si>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</si>
  <si>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</si>
  <si>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</si>
  <si>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</si>
  <si>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</si>
  <si>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</si>
  <si>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</si>
  <si>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</si>
  <si>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</si>
  <si>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</si>
  <si>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</si>
  <si>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</si>
  <si>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</si>
  <si>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</si>
  <si>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</si>
  <si>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</si>
  <si>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</si>
  <si>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</si>
  <si>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</si>
  <si>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</si>
  <si>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</si>
  <si>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</si>
  <si>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</si>
  <si>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</si>
  <si>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</si>
  <si>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</si>
  <si>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</si>
  <si>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</si>
  <si>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</si>
  <si>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</si>
  <si>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</si>
  <si>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</si>
  <si>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</si>
  <si>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</si>
  <si>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</si>
  <si>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</si>
  <si>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</si>
  <si>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</si>
  <si>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</si>
  <si>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</si>
  <si>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</si>
  <si>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</si>
  <si>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</si>
  <si>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</si>
  <si>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</si>
  <si>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</si>
  <si>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</si>
  <si>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</si>
  <si>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</si>
  <si>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</si>
  <si>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</si>
  <si>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</si>
  <si>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</si>
  <si>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</si>
  <si>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</si>
  <si>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</si>
  <si>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</si>
  <si>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</si>
  <si>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</si>
  <si>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</si>
  <si>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</si>
  <si>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</si>
  <si>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</si>
  <si>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</si>
  <si>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</si>
  <si>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</si>
  <si>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</si>
  <si>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</si>
  <si>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</si>
  <si>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</si>
  <si>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</si>
  <si>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</si>
  <si>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</si>
  <si>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</si>
  <si>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</si>
  <si>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</si>
  <si>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</si>
  <si>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</si>
  <si>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</si>
  <si>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</si>
  <si>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</si>
  <si>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</si>
  <si>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</si>
  <si>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</si>
  <si>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</si>
  <si>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</si>
  <si>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</si>
  <si>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</si>
  <si>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</si>
  <si>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</si>
  <si>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</si>
  <si>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</si>
  <si>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</si>
  <si>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</si>
  <si>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</si>
  <si>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</si>
  <si>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</si>
  <si>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</si>
  <si>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</si>
  <si>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</si>
  <si>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</si>
  <si>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</si>
  <si>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</si>
  <si>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</si>
  <si>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</si>
  <si>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</si>
  <si>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</si>
  <si>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</si>
  <si>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</si>
  <si>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</si>
  <si>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</si>
  <si>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</si>
  <si>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</si>
  <si>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</si>
  <si>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</si>
  <si>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</si>
  <si>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</si>
  <si>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</si>
  <si>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</si>
  <si>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</si>
  <si>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</si>
  <si>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</si>
  <si>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</si>
  <si>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</si>
  <si>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</si>
  <si>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</si>
  <si>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</si>
  <si>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</si>
  <si>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</si>
  <si>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</si>
  <si>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</si>
  <si>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</si>
  <si>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</si>
  <si>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</si>
  <si>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</si>
  <si>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</si>
  <si>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</si>
  <si>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</si>
  <si>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</si>
  <si>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</si>
  <si>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</si>
  <si>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</si>
  <si>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</si>
  <si>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</si>
  <si>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</si>
  <si>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</si>
  <si>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</si>
  <si>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</si>
  <si>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</si>
  <si>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</si>
  <si>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</si>
  <si>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</si>
  <si>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</si>
  <si>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</si>
  <si>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</si>
  <si>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</si>
  <si>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</si>
  <si>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</si>
  <si>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</si>
  <si>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</si>
  <si>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</si>
  <si>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</si>
  <si>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</si>
  <si>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</si>
  <si>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</si>
  <si>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</si>
  <si>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</si>
  <si>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</si>
  <si>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</si>
  <si>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</si>
  <si>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</si>
  <si>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</si>
  <si>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</si>
  <si>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</si>
  <si>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</si>
  <si>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</si>
  <si>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</si>
  <si>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</si>
  <si>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</si>
  <si>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</si>
  <si>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</si>
  <si>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</si>
  <si>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</si>
  <si>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</si>
  <si>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</si>
  <si>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</si>
  <si>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</si>
  <si>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</si>
  <si>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</si>
  <si>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</si>
  <si>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</si>
  <si>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</si>
  <si>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</si>
  <si>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</si>
  <si>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</si>
  <si>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</si>
  <si>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</si>
  <si>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</si>
  <si>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</si>
  <si>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</si>
  <si>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</si>
  <si>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</si>
  <si>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</si>
  <si>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</si>
  <si>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</si>
  <si>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</si>
  <si>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</si>
  <si>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</si>
  <si>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</si>
  <si>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</si>
  <si>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</si>
  <si>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</si>
  <si>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</si>
  <si>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</si>
  <si>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</si>
  <si>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</si>
  <si>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</si>
  <si>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</si>
  <si>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</si>
  <si>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</si>
  <si>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</si>
  <si>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</si>
  <si>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</si>
  <si>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</si>
  <si>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</si>
  <si>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</si>
  <si>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</si>
  <si>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</si>
  <si>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</si>
  <si>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</si>
  <si>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</si>
  <si>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</si>
  <si>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</si>
  <si>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</si>
  <si>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</si>
  <si>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</si>
  <si>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</si>
  <si>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</si>
  <si>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</si>
  <si>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</si>
  <si>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</si>
  <si>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</si>
  <si>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</si>
  <si>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</si>
  <si>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</si>
  <si>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</si>
  <si>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</si>
  <si>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</si>
  <si>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</si>
  <si>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</si>
  <si>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</si>
  <si>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</si>
  <si>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</si>
  <si>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</si>
  <si>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</si>
  <si>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</si>
  <si>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</si>
  <si>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</si>
  <si>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</si>
  <si>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</si>
  <si>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</si>
  <si>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</si>
  <si>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</si>
  <si>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</si>
  <si>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</si>
  <si>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</si>
  <si>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</si>
  <si>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</si>
  <si>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</si>
  <si>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</si>
  <si>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</si>
  <si>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</si>
  <si>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</si>
  <si>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</si>
  <si>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</si>
  <si>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</si>
  <si>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</si>
  <si>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</si>
  <si>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</si>
  <si>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</si>
  <si>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</si>
  <si>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</si>
  <si>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</si>
  <si>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</si>
  <si>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</si>
  <si>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</si>
  <si>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</si>
  <si>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</si>
  <si>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</si>
  <si>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</si>
  <si>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</si>
  <si>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</si>
  <si>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</si>
  <si>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</si>
  <si>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</si>
  <si>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</si>
  <si>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</si>
  <si>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</si>
  <si>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</si>
  <si>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</si>
  <si>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</si>
  <si>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</si>
  <si>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</si>
  <si>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</si>
  <si>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</si>
  <si>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</si>
  <si>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</si>
  <si>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</si>
  <si>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</si>
  <si>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</si>
  <si>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</si>
  <si>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</si>
  <si>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</si>
  <si>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</si>
  <si>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</si>
  <si>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</si>
  <si>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</si>
  <si>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</si>
  <si>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</si>
  <si>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</si>
  <si>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</si>
  <si>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</si>
  <si>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</si>
  <si>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</si>
  <si>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</si>
  <si>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</si>
  <si>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</si>
  <si>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</si>
  <si>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</si>
  <si>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</si>
  <si>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</si>
  <si>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</si>
  <si>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</si>
  <si>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</si>
  <si>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</si>
  <si>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</si>
  <si>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</si>
  <si>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</si>
  <si>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</si>
  <si>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</si>
  <si>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</si>
  <si>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</si>
  <si>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</si>
  <si>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</si>
  <si>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</si>
  <si>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</si>
  <si>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</si>
  <si>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</si>
  <si>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</si>
  <si>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</si>
  <si>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</si>
  <si>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</si>
  <si>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</si>
  <si>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</si>
  <si>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</si>
  <si>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</si>
  <si>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</si>
  <si>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</si>
  <si>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</si>
  <si>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</si>
  <si>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</si>
  <si>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</si>
  <si>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</si>
  <si>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</si>
  <si>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</si>
  <si>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</si>
  <si>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</si>
  <si>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</si>
  <si>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</si>
  <si>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</si>
  <si>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</si>
  <si>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</si>
  <si>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</si>
  <si>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</si>
  <si>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</si>
  <si>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</si>
  <si>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</si>
  <si>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</si>
  <si>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</si>
  <si>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</si>
  <si>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</si>
  <si>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</si>
  <si>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</si>
  <si>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</si>
  <si>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</si>
  <si>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</si>
  <si>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</si>
  <si>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</si>
  <si>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</si>
  <si>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</si>
  <si>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</si>
  <si>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</si>
  <si>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</si>
  <si>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</si>
  <si>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</si>
  <si>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</si>
  <si>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</si>
  <si>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</si>
  <si>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</si>
  <si>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</si>
  <si>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</si>
  <si>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</si>
  <si>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</si>
  <si>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</si>
  <si>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</si>
  <si>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</si>
  <si>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</si>
  <si>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</si>
  <si>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</si>
  <si>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</si>
  <si>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</si>
  <si>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</si>
  <si>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</si>
  <si>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</si>
  <si>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</si>
  <si>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</si>
  <si>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</si>
  <si>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</si>
  <si>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</si>
  <si>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</si>
  <si>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</si>
  <si>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</si>
  <si>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</si>
  <si>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</si>
  <si>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</si>
  <si>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</si>
  <si>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</si>
  <si>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</si>
  <si>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</si>
  <si>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</si>
  <si>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</si>
  <si>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</si>
  <si>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</si>
  <si>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</si>
  <si>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</si>
  <si>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</si>
  <si>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</si>
  <si>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</si>
  <si>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</si>
  <si>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</si>
  <si>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</si>
  <si>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</si>
  <si>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</si>
  <si>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</si>
  <si>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</si>
  <si>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</si>
  <si>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</si>
  <si>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</si>
  <si>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</si>
  <si>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</si>
  <si>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</si>
  <si>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</si>
  <si>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</si>
  <si>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</si>
  <si>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</si>
  <si>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</si>
  <si>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</si>
  <si>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</si>
  <si>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</si>
  <si>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</si>
  <si>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</si>
  <si>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</si>
  <si>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</si>
  <si>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</si>
  <si>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</si>
  <si>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</si>
  <si>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</si>
  <si>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</si>
  <si>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</si>
  <si>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</si>
  <si>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</si>
  <si>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</si>
  <si>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</si>
  <si>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</si>
  <si>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</si>
  <si>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</si>
  <si>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</si>
  <si>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</si>
  <si>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</si>
  <si>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</si>
  <si>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</si>
  <si>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</si>
  <si>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</si>
  <si>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</si>
  <si>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</si>
  <si>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</si>
  <si>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</si>
  <si>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</si>
  <si>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</si>
  <si>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</si>
  <si>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</si>
  <si>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</si>
  <si>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</si>
  <si>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</si>
  <si>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</si>
  <si>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</si>
  <si>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</si>
  <si>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</si>
  <si>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</si>
  <si>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</si>
  <si>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</si>
  <si>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</si>
  <si>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</si>
  <si>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</si>
  <si>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</si>
  <si>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</si>
  <si>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</si>
  <si>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</si>
  <si>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</si>
  <si>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</si>
  <si>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</si>
  <si>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</si>
  <si>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</si>
  <si>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</si>
  <si>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</si>
  <si>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</si>
  <si>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</si>
  <si>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</si>
  <si>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</si>
  <si>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</si>
  <si>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</si>
  <si>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</si>
  <si>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</si>
  <si>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</si>
  <si>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</si>
  <si>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</si>
  <si>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</si>
  <si>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</si>
  <si>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</si>
  <si>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</si>
  <si>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</si>
  <si>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</si>
  <si>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</si>
  <si>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</si>
  <si>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</si>
  <si>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</si>
  <si>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</si>
  <si>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</si>
  <si>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</si>
  <si>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</si>
  <si>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</si>
  <si>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</si>
  <si>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</si>
  <si>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</si>
  <si>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</si>
  <si>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</si>
  <si>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</si>
  <si>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</si>
  <si>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</si>
  <si>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</si>
  <si>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</si>
  <si>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</si>
  <si>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</si>
  <si>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</si>
  <si>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</si>
  <si>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</si>
  <si>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</si>
  <si>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</si>
  <si>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</si>
  <si>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</si>
  <si>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</si>
  <si>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</si>
  <si>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</si>
  <si>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</si>
  <si>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</si>
  <si>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</si>
  <si>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</si>
  <si>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</si>
  <si>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</si>
  <si>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</si>
  <si>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</si>
  <si>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</si>
  <si>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</si>
  <si>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</si>
  <si>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</si>
  <si>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</si>
  <si>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</si>
  <si>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</si>
  <si>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</si>
  <si>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</si>
  <si>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</si>
  <si>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</si>
  <si>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</si>
  <si>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</si>
  <si>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</si>
  <si>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</si>
  <si>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</si>
  <si>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</si>
  <si>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</si>
  <si>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</si>
  <si>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</si>
  <si>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</si>
  <si>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</si>
  <si>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</si>
  <si>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</si>
  <si>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</si>
  <si>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</si>
  <si>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</si>
  <si>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</si>
  <si>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</si>
  <si>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</si>
  <si>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</si>
  <si>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</si>
  <si>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</si>
  <si>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</si>
  <si>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</si>
  <si>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</si>
  <si>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</si>
  <si>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</si>
  <si>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</si>
  <si>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</si>
  <si>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</si>
  <si>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</si>
  <si>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</si>
  <si>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</si>
  <si>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</si>
  <si>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</si>
  <si>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</si>
  <si>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</si>
  <si>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</si>
  <si>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</si>
  <si>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</si>
  <si>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</si>
  <si>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</si>
  <si>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</si>
  <si>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</si>
  <si>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</si>
  <si>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</si>
  <si>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</si>
  <si>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</si>
  <si>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</si>
  <si>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</si>
  <si>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</si>
  <si>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</si>
  <si>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</si>
  <si>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</si>
  <si>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</si>
  <si>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</si>
  <si>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</si>
  <si>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</si>
  <si>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</si>
  <si>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</si>
  <si>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</si>
  <si>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</si>
  <si>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</si>
  <si>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</si>
  <si>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</si>
  <si>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</si>
  <si>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</si>
  <si>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</si>
  <si>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</si>
  <si>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</si>
  <si>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</si>
  <si>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</si>
  <si>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</si>
  <si>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</si>
  <si>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</si>
  <si>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</si>
  <si>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</si>
  <si>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</si>
  <si>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</si>
  <si>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</si>
  <si>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</si>
  <si>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</si>
  <si>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</si>
  <si>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</si>
  <si>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</si>
  <si>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</si>
  <si>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</si>
  <si>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</si>
  <si>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</si>
  <si>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</si>
  <si>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</si>
  <si>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</si>
  <si>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</si>
  <si>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</si>
  <si>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</si>
  <si>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</si>
  <si>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</si>
  <si>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</si>
  <si>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</si>
  <si>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</si>
  <si>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</si>
  <si>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</si>
  <si>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</si>
  <si>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</si>
  <si>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</si>
  <si>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</si>
  <si>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</si>
  <si>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</si>
  <si>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</si>
  <si>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</si>
  <si>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</si>
  <si>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</si>
  <si>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</si>
  <si>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</si>
  <si>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</si>
  <si>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</si>
  <si>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</si>
  <si>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</si>
  <si>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</si>
  <si>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</si>
  <si>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</si>
  <si>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</si>
  <si>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</si>
  <si>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</si>
  <si>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</si>
  <si>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</si>
  <si>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</si>
  <si>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</si>
  <si>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</si>
  <si>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</si>
  <si>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</si>
  <si>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</si>
  <si>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</si>
  <si>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</si>
  <si>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</si>
  <si>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</si>
  <si>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</si>
  <si>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</si>
  <si>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</si>
  <si>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</si>
  <si>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</si>
  <si>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</si>
  <si>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</si>
  <si>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</si>
  <si>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</si>
  <si>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</si>
  <si>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</si>
  <si>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</si>
  <si>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</si>
  <si>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</si>
  <si>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</si>
  <si>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</si>
  <si>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</si>
  <si>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</si>
  <si>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</si>
  <si>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</si>
  <si>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</si>
  <si>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</si>
  <si>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</si>
  <si>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</si>
  <si>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</si>
  <si>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</si>
  <si>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</si>
  <si>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</si>
  <si>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</si>
  <si>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</si>
  <si>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</si>
  <si>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</si>
  <si>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</si>
  <si>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</si>
  <si>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</si>
  <si>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</si>
  <si>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</si>
  <si>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</si>
  <si>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</si>
  <si>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</si>
  <si>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</si>
  <si>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</si>
  <si>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</si>
  <si>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</si>
  <si>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</si>
  <si>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</si>
  <si>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</si>
  <si>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</si>
  <si>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</si>
  <si>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</si>
  <si>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</si>
  <si>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</si>
  <si>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</si>
  <si>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</si>
  <si>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</si>
  <si>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</si>
  <si>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</si>
  <si>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</si>
  <si>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</si>
  <si>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</si>
  <si>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</si>
  <si>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</si>
  <si>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</si>
  <si>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</si>
  <si>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</si>
  <si>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</si>
  <si>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</si>
  <si>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</si>
  <si>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</si>
  <si>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</si>
  <si>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</si>
  <si>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</si>
  <si>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</si>
  <si>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</si>
  <si>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</si>
  <si>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</si>
  <si>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</si>
  <si>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</si>
  <si>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</si>
  <si>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</si>
  <si>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</si>
  <si>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</si>
  <si>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</si>
  <si>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</si>
  <si>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</si>
  <si>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</si>
  <si>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</si>
  <si>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</si>
  <si>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</si>
  <si>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</si>
  <si>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</si>
  <si>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</si>
  <si>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</si>
  <si>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</si>
  <si>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</si>
  <si>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</si>
  <si>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</si>
  <si>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</si>
  <si>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</si>
  <si>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</si>
  <si>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</si>
  <si>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</si>
  <si>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</si>
  <si>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</si>
  <si>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</si>
  <si>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</si>
  <si>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</si>
  <si>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</si>
  <si>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</si>
  <si>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</si>
  <si>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</si>
  <si>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</si>
  <si>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</si>
  <si>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</si>
  <si>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</si>
  <si>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</si>
  <si>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</si>
  <si>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</si>
  <si>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</si>
  <si>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</si>
  <si>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</si>
  <si>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</si>
  <si>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</si>
  <si>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</si>
  <si>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</si>
  <si>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</si>
  <si>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</si>
  <si>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</si>
  <si>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</si>
  <si>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</si>
  <si>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</si>
  <si>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</si>
  <si>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</si>
  <si>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</si>
  <si>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</si>
  <si>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</si>
  <si>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</si>
  <si>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</si>
  <si>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</si>
  <si>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</si>
  <si>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</si>
  <si>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</si>
  <si>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</si>
  <si>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</si>
  <si>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</si>
  <si>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</si>
  <si>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</si>
  <si>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</si>
  <si>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</si>
  <si>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</si>
  <si>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</si>
  <si>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</si>
  <si>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</si>
  <si>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</si>
  <si>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</si>
  <si>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</si>
  <si>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</si>
  <si>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</si>
  <si>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</si>
  <si>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</si>
  <si>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</si>
  <si>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</si>
  <si>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</si>
  <si>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</si>
  <si>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</si>
  <si>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</si>
  <si>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</si>
  <si>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</si>
  <si>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</si>
  <si>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</si>
  <si>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</si>
  <si>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</si>
  <si>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</si>
  <si>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</si>
  <si>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</si>
  <si>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</si>
  <si>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</si>
  <si>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</si>
  <si>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</si>
  <si>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</si>
  <si>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</si>
  <si>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</si>
  <si>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</si>
  <si>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</si>
  <si>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</si>
  <si>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</si>
  <si>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</si>
  <si>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</si>
  <si>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</si>
  <si>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</si>
  <si>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</si>
  <si>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</si>
  <si>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</si>
  <si>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</si>
  <si>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</si>
  <si>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</si>
  <si>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</si>
  <si>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</si>
  <si>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</si>
  <si>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</si>
  <si>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</si>
  <si>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</si>
  <si>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</si>
  <si>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</si>
  <si>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</si>
  <si>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</si>
  <si>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</si>
  <si>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</si>
  <si>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</si>
  <si>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</si>
  <si>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</si>
  <si>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</si>
  <si>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</si>
  <si>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</si>
  <si>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</si>
  <si>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</si>
  <si>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</si>
  <si>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</si>
  <si>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</si>
  <si>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</si>
  <si>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</si>
  <si>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</si>
  <si>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</si>
  <si>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</si>
  <si>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</si>
  <si>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</si>
  <si>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</si>
  <si>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</si>
  <si>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</si>
  <si>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</si>
  <si>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</si>
  <si>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</si>
  <si>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</si>
  <si>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</si>
  <si>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</si>
  <si>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</si>
  <si>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</si>
  <si>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</si>
  <si>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</si>
  <si>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</si>
  <si>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</si>
  <si>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</si>
  <si>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</si>
  <si>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</si>
  <si>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</si>
  <si>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</si>
  <si>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</si>
  <si>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</si>
  <si>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</si>
  <si>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</si>
  <si>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</si>
  <si>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</si>
  <si>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</si>
  <si>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</si>
  <si>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</si>
  <si>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</si>
  <si>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</si>
  <si>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</si>
  <si>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</si>
  <si>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</si>
  <si>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</si>
  <si>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</si>
  <si>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</si>
  <si>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</si>
  <si>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</si>
  <si>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</si>
  <si>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</si>
  <si>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</si>
  <si>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</si>
  <si>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</si>
  <si>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</si>
  <si>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</si>
  <si>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</si>
  <si>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</si>
  <si>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</si>
  <si>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</si>
  <si>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</si>
  <si>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</si>
  <si>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</si>
  <si>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</si>
  <si>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</si>
  <si>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</si>
  <si>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</si>
  <si>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</si>
  <si>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</si>
  <si>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</si>
  <si>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</si>
  <si>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</si>
  <si>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</si>
  <si>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</si>
  <si>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</si>
  <si>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</si>
  <si>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</si>
  <si>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</si>
  <si>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</si>
  <si>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</si>
  <si>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</si>
  <si>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</si>
  <si>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</si>
  <si>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</si>
  <si>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</si>
  <si>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</si>
  <si>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</si>
  <si>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</si>
  <si>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</si>
  <si>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</si>
  <si>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</si>
  <si>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</si>
  <si>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</si>
  <si>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</si>
  <si>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</si>
  <si>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</si>
  <si>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</si>
  <si>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</si>
  <si>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</si>
  <si>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</si>
  <si>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</si>
  <si>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</si>
  <si>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</si>
  <si>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</si>
  <si>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</si>
  <si>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</si>
  <si>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</si>
  <si>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</si>
  <si>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</si>
  <si>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</si>
  <si>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</si>
  <si>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</si>
  <si>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</si>
  <si>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</si>
  <si>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</si>
  <si>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</si>
  <si>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</si>
  <si>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</si>
  <si>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</si>
  <si>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</si>
  <si>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</si>
  <si>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</si>
  <si>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</si>
  <si>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</si>
  <si>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</si>
  <si>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</si>
  <si>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</si>
  <si>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</si>
  <si>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</si>
  <si>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</si>
  <si>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</si>
  <si>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</si>
  <si>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</si>
  <si>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</si>
  <si>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</si>
  <si>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</si>
  <si>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</si>
  <si>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</si>
  <si>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</si>
  <si>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</si>
  <si>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</si>
  <si>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</si>
  <si>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</si>
  <si>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</si>
  <si>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</si>
  <si>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</si>
  <si>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</si>
  <si>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</si>
  <si>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</si>
  <si>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</si>
  <si>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</si>
  <si>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</si>
  <si>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</si>
  <si>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</si>
  <si>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</si>
  <si>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</si>
  <si>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</si>
  <si>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</si>
  <si>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</si>
  <si>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</si>
  <si>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</si>
  <si>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</si>
  <si>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</si>
  <si>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</si>
  <si>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</si>
  <si>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</si>
  <si>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</si>
  <si>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</si>
  <si>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</si>
  <si>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</si>
  <si>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</si>
  <si>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</si>
  <si>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</si>
  <si>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</si>
  <si>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</si>
  <si>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</si>
  <si>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</si>
  <si>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</si>
  <si>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</si>
  <si>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</si>
  <si>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</si>
  <si>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</si>
  <si>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</si>
  <si>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</si>
  <si>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</si>
  <si>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</si>
  <si>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</si>
  <si>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</si>
  <si>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</si>
  <si>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</si>
  <si>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</si>
  <si>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</si>
  <si>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</si>
  <si>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</si>
  <si>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</si>
  <si>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</si>
  <si>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</si>
  <si>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</si>
  <si>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</si>
  <si>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</si>
  <si>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</si>
  <si>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</si>
  <si>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</si>
  <si>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</si>
  <si>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</si>
  <si>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</si>
  <si>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</si>
  <si>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</si>
  <si>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</si>
  <si>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</si>
  <si>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</si>
  <si>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</si>
  <si>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</si>
  <si>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</si>
  <si>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</si>
  <si>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</si>
  <si>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</si>
  <si>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</si>
  <si>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</si>
  <si>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</si>
  <si>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</si>
  <si>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</si>
  <si>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</si>
  <si>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</si>
  <si>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</si>
  <si>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</si>
  <si>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</si>
  <si>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</si>
  <si>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</si>
  <si>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</si>
  <si>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</si>
  <si>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</si>
  <si>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</si>
  <si>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</si>
  <si>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</si>
  <si>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</si>
  <si>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</si>
  <si>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</si>
  <si>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</si>
  <si>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</si>
  <si>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</si>
  <si>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</si>
  <si>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</si>
  <si>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</si>
  <si>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</si>
  <si>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</si>
  <si>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</si>
  <si>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</si>
  <si>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</si>
  <si>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</si>
  <si>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</si>
  <si>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</si>
  <si>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</si>
  <si>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</si>
  <si>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</si>
  <si>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</si>
  <si>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</si>
  <si>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</si>
  <si>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</si>
  <si>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</si>
  <si>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</si>
  <si>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</si>
  <si>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</si>
  <si>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</si>
  <si>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</si>
  <si>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</si>
  <si>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</si>
  <si>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</si>
  <si>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</si>
  <si>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</si>
  <si>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</si>
  <si>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</si>
  <si>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</si>
  <si>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</si>
  <si>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</si>
  <si>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</si>
  <si>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</si>
  <si>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</si>
  <si>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</si>
  <si>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</si>
  <si>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</si>
  <si>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</si>
  <si>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</si>
  <si>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</si>
  <si>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</si>
  <si>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</si>
  <si>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</si>
  <si>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</si>
  <si>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</si>
  <si>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</si>
  <si>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</si>
  <si>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</si>
  <si>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</si>
  <si>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</si>
  <si>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</si>
  <si>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</si>
  <si>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</si>
  <si>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</si>
  <si>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</si>
  <si>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</si>
  <si>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</si>
  <si>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</si>
  <si>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</si>
  <si>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</si>
  <si>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</si>
  <si>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</si>
  <si>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</si>
  <si>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</si>
  <si>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</si>
  <si>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</si>
  <si>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</si>
  <si>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</si>
  <si>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</si>
  <si>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</si>
  <si>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</si>
  <si>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</si>
  <si>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</si>
  <si>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</si>
  <si>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</si>
  <si>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</si>
  <si>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</si>
  <si>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</si>
  <si>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</si>
  <si>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</si>
  <si>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</si>
  <si>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</si>
  <si>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</si>
  <si>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</si>
  <si>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</si>
  <si>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</si>
  <si>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</si>
  <si>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</si>
  <si>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</si>
  <si>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</si>
  <si>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</si>
  <si>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</si>
  <si>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</si>
  <si>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</si>
  <si>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</si>
  <si>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</si>
  <si>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</si>
  <si>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</si>
  <si>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</si>
  <si>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</si>
  <si>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</si>
  <si>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</si>
  <si>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</si>
  <si>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</si>
  <si>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</si>
  <si>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</si>
  <si>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</si>
  <si>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</si>
  <si>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</si>
  <si>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</si>
  <si>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</si>
  <si>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</si>
  <si>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</si>
  <si>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</si>
  <si>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</si>
  <si>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</si>
  <si>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</si>
  <si>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</si>
  <si>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</si>
  <si>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</si>
  <si>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</si>
  <si>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</si>
  <si>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</si>
  <si>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</si>
  <si>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</si>
  <si>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</si>
  <si>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</si>
  <si>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</si>
  <si>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</si>
  <si>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</si>
  <si>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</si>
  <si>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</si>
  <si>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</si>
  <si>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</si>
  <si>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</si>
  <si>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</si>
  <si>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</si>
  <si>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</si>
  <si>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</si>
  <si>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</si>
  <si>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</si>
  <si>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</si>
  <si>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</si>
  <si>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</si>
  <si>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</si>
  <si>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</si>
  <si>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</si>
  <si>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</si>
  <si>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</si>
  <si>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</si>
  <si>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</si>
  <si>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</si>
  <si>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</si>
  <si>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</si>
  <si>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</si>
  <si>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</si>
  <si>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</si>
  <si>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</si>
  <si>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</si>
  <si>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</si>
  <si>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</si>
  <si>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</si>
  <si>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</si>
  <si>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</si>
  <si>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</si>
  <si>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</si>
  <si>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</si>
  <si>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</si>
  <si>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</si>
  <si>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</si>
  <si>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</si>
  <si>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</si>
  <si>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</si>
  <si>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</si>
  <si>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</si>
  <si>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</si>
  <si>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</si>
  <si>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</si>
  <si>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</si>
  <si>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</si>
  <si>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</si>
  <si>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</si>
  <si>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</si>
  <si>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</si>
  <si>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</si>
  <si>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</si>
  <si>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</si>
  <si>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</si>
  <si>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</si>
  <si>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</si>
  <si>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</si>
  <si>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</si>
  <si>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</si>
  <si>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</si>
  <si>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</si>
  <si>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</si>
  <si>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</si>
  <si>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</si>
  <si>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</si>
  <si>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</si>
  <si>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</si>
  <si>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</si>
  <si>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</si>
  <si>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</si>
  <si>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</si>
  <si>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</si>
  <si>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</si>
  <si>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</si>
  <si>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</si>
  <si>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</si>
  <si>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</si>
  <si>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</si>
  <si>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</si>
  <si>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</si>
  <si>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</si>
  <si>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</si>
  <si>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</si>
  <si>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</si>
  <si>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</si>
  <si>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</si>
  <si>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</si>
  <si>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</si>
  <si>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</si>
  <si>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</si>
  <si>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</si>
  <si>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</si>
  <si>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</si>
  <si>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</si>
  <si>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</si>
  <si>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</si>
  <si>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</si>
  <si>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</si>
  <si>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</si>
  <si>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</si>
  <si>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</si>
  <si>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</si>
  <si>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</si>
  <si>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</si>
  <si>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</si>
  <si>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</si>
  <si>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</si>
  <si>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</si>
  <si>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</si>
  <si>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</si>
  <si>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</si>
  <si>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</si>
  <si>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</si>
  <si>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</si>
  <si>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</si>
  <si>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</si>
  <si>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</si>
  <si>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</si>
  <si>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</si>
  <si>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</si>
  <si>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</si>
  <si>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</si>
  <si>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</si>
  <si>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</si>
  <si>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</si>
  <si>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</si>
  <si>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</si>
  <si>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</si>
  <si>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</si>
  <si>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</si>
  <si>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</si>
  <si>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</si>
  <si>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</si>
  <si>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</si>
  <si>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</si>
  <si>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</si>
  <si>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</si>
  <si>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</si>
  <si>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</si>
  <si>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</si>
  <si>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</si>
  <si>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</si>
  <si>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</si>
  <si>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</si>
  <si>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</si>
  <si>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</si>
  <si>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</si>
  <si>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</si>
  <si>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</si>
  <si>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</si>
  <si>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</si>
  <si>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</si>
  <si>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</si>
  <si>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</si>
  <si>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</si>
  <si>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</si>
  <si>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</si>
  <si>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</si>
  <si>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</si>
  <si>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</si>
  <si>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</si>
  <si>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</si>
  <si>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</si>
  <si>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</si>
  <si>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</si>
  <si>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</si>
  <si>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</si>
  <si>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</si>
  <si>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</si>
  <si>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</si>
  <si>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</si>
  <si>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</si>
  <si>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</si>
  <si>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</si>
  <si>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</si>
  <si>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</si>
  <si>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</si>
  <si>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</si>
  <si>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</si>
  <si>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</si>
  <si>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</si>
  <si>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</si>
  <si>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</si>
  <si>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</si>
  <si>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</si>
  <si>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</si>
  <si>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</si>
  <si>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</si>
  <si>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</si>
  <si>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</si>
  <si>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</si>
  <si>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</si>
  <si>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</si>
  <si>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</si>
  <si>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</si>
  <si>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</si>
  <si>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</si>
  <si>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</si>
  <si>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</si>
  <si>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</si>
  <si>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</si>
  <si>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</si>
  <si>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</si>
  <si>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</si>
  <si>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</si>
  <si>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</si>
  <si>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</si>
  <si>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</si>
  <si>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</si>
  <si>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</si>
  <si>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</si>
  <si>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</si>
  <si>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</si>
  <si>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</si>
  <si>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</si>
  <si>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</si>
  <si>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</si>
  <si>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</si>
  <si>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</si>
  <si>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</si>
  <si>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</si>
  <si>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</si>
  <si>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</si>
  <si>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</si>
  <si>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</si>
  <si>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</si>
  <si>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</si>
  <si>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</si>
  <si>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</si>
  <si>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</si>
  <si>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</si>
  <si>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</si>
  <si>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</si>
  <si>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</si>
  <si>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</si>
  <si>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</si>
  <si>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</si>
  <si>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</si>
  <si>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</si>
  <si>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</si>
  <si>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</si>
  <si>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</si>
  <si>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</si>
  <si>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</si>
  <si>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</si>
  <si>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</si>
  <si>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</si>
  <si>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</si>
  <si>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</si>
  <si>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</si>
  <si>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</si>
  <si>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</si>
  <si>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</si>
  <si>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</si>
  <si>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</si>
  <si>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</si>
  <si>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</si>
  <si>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</si>
  <si>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</si>
  <si>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</si>
  <si>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</si>
  <si>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</si>
  <si>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</si>
  <si>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</si>
  <si>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</si>
  <si>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</si>
  <si>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</si>
  <si>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</si>
  <si>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</si>
  <si>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</si>
  <si>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</si>
  <si>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</si>
  <si>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</si>
  <si>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</si>
  <si>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</si>
  <si>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</si>
  <si>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</si>
  <si>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</si>
  <si>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</si>
  <si>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</si>
  <si>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GRIGORA VITEZA POLJANA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</si>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</sst>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659613.53999999992</v>
      </c>
      <c r="D2" s="7">
        <f>'PR-RAS'!E6</f>
        <v>713495.57000000007</v>
      </c>
      <c r="E2" s="7">
        <v>0</v>
      </c>
      <c r="F2" s="7">
        <v>0</v>
      </c>
      <c r="G2" s="8">
        <f t="shared" ref="G2:G274" si="0">(B2/1000)*(C2*1+D2*2)</f>
        <v>2086.6046800000004</v>
      </c>
      <c r="H2" s="8">
        <f t="shared" ref="H2:H274" si="1">ABS(C2-ROUND(C2,0))+ABS(D2-ROUND(D2,0))</f>
        <v>0.89000000001396984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617188.49999999988</v>
      </c>
      <c r="D45" s="2">
        <f>'PR-RAS'!E49</f>
        <v>672318.9800000001</v>
      </c>
      <c r="E45" s="2">
        <v>0</v>
      </c>
      <c r="F45" s="2">
        <v>0</v>
      </c>
      <c r="G45" s="3">
        <f t="shared" si="0"/>
        <v>86320.364239999995</v>
      </c>
      <c r="H45" s="3">
        <f t="shared" si="1"/>
        <v>0.52000000001862645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613743.30999999994</v>
      </c>
      <c r="D64" s="2">
        <f>'PR-RAS'!E68</f>
        <v>655522.32000000007</v>
      </c>
      <c r="E64" s="2">
        <v>0</v>
      </c>
      <c r="F64" s="2">
        <v>0</v>
      </c>
      <c r="G64" s="3">
        <f t="shared" si="0"/>
        <v>121261.64085000001</v>
      </c>
      <c r="H64" s="3">
        <f t="shared" si="1"/>
        <v>0.63000000000465661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612447.6</v>
      </c>
      <c r="D65" s="2">
        <f>'PR-RAS'!E69</f>
        <v>655113.66</v>
      </c>
      <c r="E65" s="2">
        <v>0</v>
      </c>
      <c r="F65" s="2">
        <v>0</v>
      </c>
      <c r="G65" s="3">
        <f t="shared" si="0"/>
        <v>123051.19488</v>
      </c>
      <c r="H65" s="3">
        <f t="shared" si="1"/>
        <v>0.73999999999068677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1295.71</v>
      </c>
      <c r="D66" s="2">
        <f>'PR-RAS'!E70</f>
        <v>408.66</v>
      </c>
      <c r="E66" s="2">
        <v>0</v>
      </c>
      <c r="F66" s="2">
        <v>0</v>
      </c>
      <c r="G66" s="3">
        <f t="shared" si="0"/>
        <v>137.34695000000002</v>
      </c>
      <c r="H66" s="3">
        <f t="shared" si="1"/>
        <v>0.62999999999993861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3445.19</v>
      </c>
      <c r="D73" s="2">
        <f>'PR-RAS'!E77</f>
        <v>16796.66</v>
      </c>
      <c r="E73" s="2">
        <v>0</v>
      </c>
      <c r="F73" s="2">
        <v>0</v>
      </c>
      <c r="G73" s="3">
        <f t="shared" si="0"/>
        <v>2666.7727199999999</v>
      </c>
      <c r="H73" s="3">
        <f t="shared" si="1"/>
        <v>0.53000000000020009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3445.19</v>
      </c>
      <c r="D76" s="2">
        <f>'PR-RAS'!E80</f>
        <v>16796.66</v>
      </c>
      <c r="E76" s="2">
        <v>0</v>
      </c>
      <c r="F76" s="2">
        <v>0</v>
      </c>
      <c r="G76" s="3">
        <f t="shared" si="0"/>
        <v>2777.88825</v>
      </c>
      <c r="H76" s="3">
        <f t="shared" si="1"/>
        <v>0.53000000000020009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156.88</v>
      </c>
      <c r="D102" s="2">
        <f>'PR-RAS'!E106</f>
        <v>176.65</v>
      </c>
      <c r="E102" s="2">
        <v>0</v>
      </c>
      <c r="F102" s="2">
        <v>0</v>
      </c>
      <c r="G102" s="3">
        <f t="shared" si="0"/>
        <v>51.528180000000006</v>
      </c>
      <c r="H102" s="3">
        <f t="shared" si="1"/>
        <v>0.46999999999999886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156.88</v>
      </c>
      <c r="D108" s="2">
        <f>'PR-RAS'!E112</f>
        <v>176.65</v>
      </c>
      <c r="E108" s="2">
        <v>0</v>
      </c>
      <c r="F108" s="2">
        <v>0</v>
      </c>
      <c r="G108" s="3">
        <f t="shared" si="0"/>
        <v>54.589260000000003</v>
      </c>
      <c r="H108" s="3">
        <f t="shared" si="1"/>
        <v>0.46999999999999886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156.88</v>
      </c>
      <c r="D113" s="2">
        <f>'PR-RAS'!E117</f>
        <v>176.65</v>
      </c>
      <c r="E113" s="2">
        <v>0</v>
      </c>
      <c r="F113" s="2">
        <v>0</v>
      </c>
      <c r="G113" s="3">
        <f t="shared" si="0"/>
        <v>57.140160000000002</v>
      </c>
      <c r="H113" s="3">
        <f t="shared" si="1"/>
        <v>0.46999999999999886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570</v>
      </c>
      <c r="D121" s="2">
        <f>'PR-RAS'!E125</f>
        <v>1043</v>
      </c>
      <c r="E121" s="2">
        <v>0</v>
      </c>
      <c r="F121" s="2">
        <v>0</v>
      </c>
      <c r="G121" s="3">
        <f t="shared" si="0"/>
        <v>318.71999999999997</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570</v>
      </c>
      <c r="D125" s="2">
        <f>'PR-RAS'!E129</f>
        <v>1043</v>
      </c>
      <c r="E125" s="2">
        <v>0</v>
      </c>
      <c r="F125" s="2">
        <v>0</v>
      </c>
      <c r="G125" s="3">
        <f t="shared" si="0"/>
        <v>329.34399999999999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570</v>
      </c>
      <c r="D126" s="2">
        <f>'PR-RAS'!E130</f>
        <v>570</v>
      </c>
      <c r="E126" s="2">
        <v>0</v>
      </c>
      <c r="F126" s="2">
        <v>0</v>
      </c>
      <c r="G126" s="3">
        <f t="shared" si="0"/>
        <v>213.75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473</v>
      </c>
      <c r="E127" s="2">
        <v>0</v>
      </c>
      <c r="F127" s="2">
        <v>0</v>
      </c>
      <c r="G127" s="3">
        <f t="shared" si="0"/>
        <v>119.196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41548.160000000003</v>
      </c>
      <c r="D130" s="2">
        <f>'PR-RAS'!E134</f>
        <v>39856.94</v>
      </c>
      <c r="E130" s="2">
        <v>0</v>
      </c>
      <c r="F130" s="2">
        <v>0</v>
      </c>
      <c r="G130" s="3">
        <f t="shared" si="0"/>
        <v>15642.803160000001</v>
      </c>
      <c r="H130" s="3">
        <f t="shared" si="1"/>
        <v>0.22000000000116415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41548.160000000003</v>
      </c>
      <c r="D131" s="2">
        <f>'PR-RAS'!E135</f>
        <v>39856.94</v>
      </c>
      <c r="E131" s="2">
        <v>0</v>
      </c>
      <c r="F131" s="2">
        <v>0</v>
      </c>
      <c r="G131" s="3">
        <f t="shared" si="0"/>
        <v>15764.065200000001</v>
      </c>
      <c r="H131" s="3">
        <f t="shared" si="1"/>
        <v>0.22000000000116415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38356.86</v>
      </c>
      <c r="D132" s="2">
        <f>'PR-RAS'!E136</f>
        <v>39856.94</v>
      </c>
      <c r="E132" s="2">
        <v>0</v>
      </c>
      <c r="F132" s="2">
        <v>0</v>
      </c>
      <c r="G132" s="3">
        <f t="shared" si="0"/>
        <v>15467.266940000001</v>
      </c>
      <c r="H132" s="3">
        <f t="shared" si="1"/>
        <v>0.19999999999708962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3191.3</v>
      </c>
      <c r="D133" s="2">
        <f>'PR-RAS'!E137</f>
        <v>0</v>
      </c>
      <c r="E133" s="2">
        <v>0</v>
      </c>
      <c r="F133" s="2">
        <v>0</v>
      </c>
      <c r="G133" s="3">
        <f t="shared" si="0"/>
        <v>421.25160000000005</v>
      </c>
      <c r="H133" s="3">
        <f t="shared" si="1"/>
        <v>0.3000000000001819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150</v>
      </c>
      <c r="D136" s="2">
        <f>'PR-RAS'!E140</f>
        <v>100</v>
      </c>
      <c r="E136" s="2">
        <v>0</v>
      </c>
      <c r="F136" s="2">
        <v>0</v>
      </c>
      <c r="G136" s="3">
        <f t="shared" si="0"/>
        <v>47.25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150</v>
      </c>
      <c r="D147" s="2">
        <f>'PR-RAS'!E151</f>
        <v>100</v>
      </c>
      <c r="E147" s="2">
        <v>0</v>
      </c>
      <c r="F147" s="2">
        <v>0</v>
      </c>
      <c r="G147" s="3">
        <f t="shared" si="0"/>
        <v>51.099999999999994</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654868.69000000006</v>
      </c>
      <c r="D148" s="2">
        <f>'PR-RAS'!E152</f>
        <v>766552.64999999991</v>
      </c>
      <c r="E148" s="2">
        <v>0</v>
      </c>
      <c r="F148" s="2">
        <v>0</v>
      </c>
      <c r="G148" s="3">
        <f t="shared" si="0"/>
        <v>321632.17652999994</v>
      </c>
      <c r="H148" s="3">
        <f t="shared" si="1"/>
        <v>0.66000000003259629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563226.91</v>
      </c>
      <c r="D149" s="2">
        <f>'PR-RAS'!E153</f>
        <v>665554.77999999991</v>
      </c>
      <c r="E149" s="2">
        <v>0</v>
      </c>
      <c r="F149" s="2">
        <v>0</v>
      </c>
      <c r="G149" s="3">
        <f t="shared" si="0"/>
        <v>280361.79755999992</v>
      </c>
      <c r="H149" s="3">
        <f t="shared" si="1"/>
        <v>0.31000000005587935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462555.29</v>
      </c>
      <c r="D150" s="2">
        <f>'PR-RAS'!E154</f>
        <v>552028.09</v>
      </c>
      <c r="E150" s="2">
        <v>0</v>
      </c>
      <c r="F150" s="2">
        <v>0</v>
      </c>
      <c r="G150" s="3">
        <f t="shared" si="0"/>
        <v>233425.10902999999</v>
      </c>
      <c r="H150" s="3">
        <f t="shared" si="1"/>
        <v>0.37999999994644895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452434.72</v>
      </c>
      <c r="D151" s="2">
        <f>'PR-RAS'!E155</f>
        <v>536573.26</v>
      </c>
      <c r="E151" s="2">
        <v>0</v>
      </c>
      <c r="F151" s="2">
        <v>0</v>
      </c>
      <c r="G151" s="3">
        <f t="shared" si="0"/>
        <v>228837.18599999999</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8379.73</v>
      </c>
      <c r="D153" s="2">
        <f>'PR-RAS'!E157</f>
        <v>11955.84</v>
      </c>
      <c r="E153" s="2">
        <v>0</v>
      </c>
      <c r="F153" s="2">
        <v>0</v>
      </c>
      <c r="G153" s="3">
        <f t="shared" si="0"/>
        <v>4908.29432</v>
      </c>
      <c r="H153" s="3">
        <f t="shared" si="1"/>
        <v>0.43000000000029104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1740.84</v>
      </c>
      <c r="D154" s="2">
        <f>'PR-RAS'!E158</f>
        <v>3498.99</v>
      </c>
      <c r="E154" s="2">
        <v>0</v>
      </c>
      <c r="F154" s="2">
        <v>0</v>
      </c>
      <c r="G154" s="3">
        <f t="shared" si="0"/>
        <v>1337.03946</v>
      </c>
      <c r="H154" s="3">
        <f t="shared" si="1"/>
        <v>0.17000000000030013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24349.88</v>
      </c>
      <c r="D155" s="2">
        <f>'PR-RAS'!E159</f>
        <v>24624.44</v>
      </c>
      <c r="E155" s="2">
        <v>0</v>
      </c>
      <c r="F155" s="2">
        <v>0</v>
      </c>
      <c r="G155" s="3">
        <f t="shared" si="0"/>
        <v>11334.20904</v>
      </c>
      <c r="H155" s="3">
        <f t="shared" si="1"/>
        <v>0.55999999999767169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76321.740000000005</v>
      </c>
      <c r="D156" s="2">
        <f>'PR-RAS'!E160</f>
        <v>88902.25</v>
      </c>
      <c r="E156" s="2">
        <v>0</v>
      </c>
      <c r="F156" s="2">
        <v>0</v>
      </c>
      <c r="G156" s="3">
        <f t="shared" si="0"/>
        <v>39389.567199999998</v>
      </c>
      <c r="H156" s="3">
        <f t="shared" si="1"/>
        <v>0.50999999999476131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76321.740000000005</v>
      </c>
      <c r="D158" s="2">
        <f>'PR-RAS'!E162</f>
        <v>88902.25</v>
      </c>
      <c r="E158" s="2">
        <v>0</v>
      </c>
      <c r="F158" s="2">
        <v>0</v>
      </c>
      <c r="G158" s="3">
        <f t="shared" si="0"/>
        <v>39897.819680000001</v>
      </c>
      <c r="H158" s="3">
        <f t="shared" si="1"/>
        <v>0.50999999999476131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75434.02</v>
      </c>
      <c r="D160" s="2">
        <f>'PR-RAS'!E164</f>
        <v>82471.24000000002</v>
      </c>
      <c r="E160" s="2">
        <v>0</v>
      </c>
      <c r="F160" s="2">
        <v>0</v>
      </c>
      <c r="G160" s="3">
        <f t="shared" si="0"/>
        <v>38219.863500000007</v>
      </c>
      <c r="H160" s="3">
        <f t="shared" si="1"/>
        <v>0.26000000002386514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25160.14</v>
      </c>
      <c r="D161" s="2">
        <f>'PR-RAS'!E165</f>
        <v>25892.28</v>
      </c>
      <c r="E161" s="2">
        <v>0</v>
      </c>
      <c r="F161" s="2">
        <v>0</v>
      </c>
      <c r="G161" s="3">
        <f t="shared" si="0"/>
        <v>12311.152</v>
      </c>
      <c r="H161" s="3">
        <f t="shared" si="1"/>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3511.32</v>
      </c>
      <c r="D162" s="2">
        <f>'PR-RAS'!E166</f>
        <v>3604.52</v>
      </c>
      <c r="E162" s="2">
        <v>0</v>
      </c>
      <c r="F162" s="2">
        <v>0</v>
      </c>
      <c r="G162" s="3">
        <f t="shared" si="0"/>
        <v>1725.9779600000002</v>
      </c>
      <c r="H162" s="3">
        <f t="shared" si="1"/>
        <v>0.8000000000001819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19995.34</v>
      </c>
      <c r="D163" s="2">
        <f>'PR-RAS'!E167</f>
        <v>21310.76</v>
      </c>
      <c r="E163" s="2">
        <v>0</v>
      </c>
      <c r="F163" s="2">
        <v>0</v>
      </c>
      <c r="G163" s="3">
        <f t="shared" si="0"/>
        <v>10143.93132</v>
      </c>
      <c r="H163" s="3">
        <f t="shared" si="1"/>
        <v>0.58000000000174623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1268.48</v>
      </c>
      <c r="D164" s="2">
        <f>'PR-RAS'!E168</f>
        <v>525</v>
      </c>
      <c r="E164" s="2">
        <v>0</v>
      </c>
      <c r="F164" s="2">
        <v>0</v>
      </c>
      <c r="G164" s="3">
        <f t="shared" si="0"/>
        <v>377.91224</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385</v>
      </c>
      <c r="D165" s="2">
        <f>'PR-RAS'!E169</f>
        <v>452</v>
      </c>
      <c r="E165" s="2">
        <v>0</v>
      </c>
      <c r="F165" s="2">
        <v>0</v>
      </c>
      <c r="G165" s="3">
        <f t="shared" si="0"/>
        <v>211.39600000000002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38074.79</v>
      </c>
      <c r="D166" s="2">
        <f>'PR-RAS'!E170</f>
        <v>39343.05000000001</v>
      </c>
      <c r="E166" s="2">
        <v>0</v>
      </c>
      <c r="F166" s="2">
        <v>0</v>
      </c>
      <c r="G166" s="3">
        <f t="shared" si="0"/>
        <v>19265.546850000002</v>
      </c>
      <c r="H166" s="3">
        <f t="shared" si="1"/>
        <v>0.26000000000931323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4862.07</v>
      </c>
      <c r="D167" s="2">
        <f>'PR-RAS'!E171</f>
        <v>4776.37</v>
      </c>
      <c r="E167" s="2">
        <v>0</v>
      </c>
      <c r="F167" s="2">
        <v>0</v>
      </c>
      <c r="G167" s="3">
        <f t="shared" si="0"/>
        <v>2392.8584599999999</v>
      </c>
      <c r="H167" s="3">
        <f t="shared" si="1"/>
        <v>0.43999999999959982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23750.51</v>
      </c>
      <c r="D168" s="2">
        <f>'PR-RAS'!E172</f>
        <v>24356.31</v>
      </c>
      <c r="E168" s="2">
        <v>0</v>
      </c>
      <c r="F168" s="2">
        <v>0</v>
      </c>
      <c r="G168" s="3">
        <f t="shared" si="0"/>
        <v>12101.342710000001</v>
      </c>
      <c r="H168" s="3">
        <f t="shared" si="1"/>
        <v>0.80000000000291038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8403</v>
      </c>
      <c r="D169" s="2">
        <f>'PR-RAS'!E173</f>
        <v>9782.2000000000007</v>
      </c>
      <c r="E169" s="2">
        <v>0</v>
      </c>
      <c r="F169" s="2">
        <v>0</v>
      </c>
      <c r="G169" s="3">
        <f t="shared" si="0"/>
        <v>4698.5232000000005</v>
      </c>
      <c r="H169" s="3">
        <f t="shared" si="1"/>
        <v>0.2000000000007276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235.69</v>
      </c>
      <c r="D170" s="2">
        <f>'PR-RAS'!E174</f>
        <v>253.16</v>
      </c>
      <c r="E170" s="2">
        <v>0</v>
      </c>
      <c r="F170" s="2">
        <v>0</v>
      </c>
      <c r="G170" s="3">
        <f t="shared" si="0"/>
        <v>125.39969000000001</v>
      </c>
      <c r="H170" s="3">
        <f t="shared" si="1"/>
        <v>0.46999999999999886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643.63</v>
      </c>
      <c r="D171" s="2">
        <f>'PR-RAS'!E175</f>
        <v>0</v>
      </c>
      <c r="E171" s="2">
        <v>0</v>
      </c>
      <c r="F171" s="2">
        <v>0</v>
      </c>
      <c r="G171" s="3">
        <f t="shared" si="0"/>
        <v>109.4171</v>
      </c>
      <c r="H171" s="3">
        <f t="shared" si="1"/>
        <v>0.37000000000000455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179.89</v>
      </c>
      <c r="D173" s="2">
        <f>'PR-RAS'!E177</f>
        <v>175.01</v>
      </c>
      <c r="E173" s="2">
        <v>0</v>
      </c>
      <c r="F173" s="2">
        <v>0</v>
      </c>
      <c r="G173" s="3">
        <f t="shared" si="0"/>
        <v>91.144519999999986</v>
      </c>
      <c r="H173" s="3">
        <f t="shared" si="1"/>
        <v>0.12000000000000455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10269.11</v>
      </c>
      <c r="D174" s="2">
        <f>'PR-RAS'!E178</f>
        <v>12194.25</v>
      </c>
      <c r="E174" s="2">
        <v>0</v>
      </c>
      <c r="F174" s="2">
        <v>0</v>
      </c>
      <c r="G174" s="3">
        <f t="shared" si="0"/>
        <v>5995.7665299999999</v>
      </c>
      <c r="H174" s="3">
        <f t="shared" si="1"/>
        <v>0.36000000000058208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1504.29</v>
      </c>
      <c r="D175" s="2">
        <f>'PR-RAS'!E179</f>
        <v>1573.62</v>
      </c>
      <c r="E175" s="2">
        <v>0</v>
      </c>
      <c r="F175" s="2">
        <v>0</v>
      </c>
      <c r="G175" s="3">
        <f t="shared" si="0"/>
        <v>809.36621999999988</v>
      </c>
      <c r="H175" s="3">
        <f t="shared" si="1"/>
        <v>0.67000000000007276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1701.13</v>
      </c>
      <c r="D176" s="2">
        <f>'PR-RAS'!E180</f>
        <v>1509.86</v>
      </c>
      <c r="E176" s="2">
        <v>0</v>
      </c>
      <c r="F176" s="2">
        <v>0</v>
      </c>
      <c r="G176" s="3">
        <f t="shared" si="0"/>
        <v>826.14875000000006</v>
      </c>
      <c r="H176" s="3">
        <f t="shared" si="1"/>
        <v>0.27000000000020918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2186.1</v>
      </c>
      <c r="D178" s="2">
        <f>'PR-RAS'!E182</f>
        <v>2255.94</v>
      </c>
      <c r="E178" s="2">
        <v>0</v>
      </c>
      <c r="F178" s="2">
        <v>0</v>
      </c>
      <c r="G178" s="3">
        <f t="shared" si="0"/>
        <v>1185.5424599999999</v>
      </c>
      <c r="H178" s="3">
        <f t="shared" si="1"/>
        <v>0.15999999999985448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1398.8</v>
      </c>
      <c r="D180" s="2">
        <f>'PR-RAS'!E184</f>
        <v>1068.9000000000001</v>
      </c>
      <c r="E180" s="2">
        <v>0</v>
      </c>
      <c r="F180" s="2">
        <v>0</v>
      </c>
      <c r="G180" s="3">
        <f t="shared" si="0"/>
        <v>633.05140000000006</v>
      </c>
      <c r="H180" s="3">
        <f t="shared" si="1"/>
        <v>0.29999999999995453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1936.25</v>
      </c>
      <c r="E181" s="2">
        <v>0</v>
      </c>
      <c r="F181" s="2">
        <v>0</v>
      </c>
      <c r="G181" s="3">
        <f t="shared" si="0"/>
        <v>697.05</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2497.88</v>
      </c>
      <c r="D182" s="2">
        <f>'PR-RAS'!E186</f>
        <v>2633.68</v>
      </c>
      <c r="E182" s="2">
        <v>0</v>
      </c>
      <c r="F182" s="2">
        <v>0</v>
      </c>
      <c r="G182" s="3">
        <f t="shared" si="0"/>
        <v>1405.5084399999998</v>
      </c>
      <c r="H182" s="3">
        <f t="shared" si="1"/>
        <v>0.44000000000005457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980.91</v>
      </c>
      <c r="D183" s="2">
        <f>'PR-RAS'!E187</f>
        <v>1216</v>
      </c>
      <c r="E183" s="2">
        <v>0</v>
      </c>
      <c r="F183" s="2">
        <v>0</v>
      </c>
      <c r="G183" s="3">
        <f t="shared" si="0"/>
        <v>621.14961999999991</v>
      </c>
      <c r="H183" s="3">
        <f t="shared" si="1"/>
        <v>9.0000000000031832E-2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1929.98</v>
      </c>
      <c r="D190" s="2">
        <f>'PR-RAS'!E194</f>
        <v>5041.66</v>
      </c>
      <c r="E190" s="2">
        <v>0</v>
      </c>
      <c r="F190" s="2">
        <v>0</v>
      </c>
      <c r="G190" s="3">
        <f t="shared" si="0"/>
        <v>2270.5137</v>
      </c>
      <c r="H190" s="3">
        <f t="shared" si="1"/>
        <v>0.36000000000012733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602.47</v>
      </c>
      <c r="D193" s="2">
        <f>'PR-RAS'!E197</f>
        <v>486.77</v>
      </c>
      <c r="E193" s="2">
        <v>0</v>
      </c>
      <c r="F193" s="2">
        <v>0</v>
      </c>
      <c r="G193" s="3">
        <f t="shared" si="0"/>
        <v>302.59392000000003</v>
      </c>
      <c r="H193" s="3">
        <f t="shared" si="1"/>
        <v>0.70000000000004547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338.66</v>
      </c>
      <c r="D195" s="2">
        <f>'PR-RAS'!E199</f>
        <v>2496</v>
      </c>
      <c r="E195" s="2">
        <v>0</v>
      </c>
      <c r="F195" s="2">
        <v>0</v>
      </c>
      <c r="G195" s="3">
        <f t="shared" si="0"/>
        <v>1034.14804</v>
      </c>
      <c r="H195" s="3">
        <f t="shared" si="1"/>
        <v>0.33999999999997499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800.76</v>
      </c>
      <c r="D197" s="2">
        <f>'PR-RAS'!E201</f>
        <v>1838.89</v>
      </c>
      <c r="E197" s="2">
        <v>0</v>
      </c>
      <c r="F197" s="2">
        <v>0</v>
      </c>
      <c r="G197" s="3">
        <f t="shared" si="0"/>
        <v>877.79384000000005</v>
      </c>
      <c r="H197" s="3">
        <f t="shared" si="1"/>
        <v>0.34999999999990905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15999.84</v>
      </c>
      <c r="D258" s="2">
        <f>'PR-RAS'!E262</f>
        <v>18343.57</v>
      </c>
      <c r="E258" s="2">
        <v>0</v>
      </c>
      <c r="F258" s="2">
        <v>0</v>
      </c>
      <c r="G258" s="3">
        <f t="shared" si="0"/>
        <v>13540.55386</v>
      </c>
      <c r="H258" s="3">
        <f t="shared" si="1"/>
        <v>0.59000000000014552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15999.84</v>
      </c>
      <c r="D265" s="2">
        <f>'PR-RAS'!E269</f>
        <v>18343.57</v>
      </c>
      <c r="E265" s="2">
        <v>0</v>
      </c>
      <c r="F265" s="2">
        <v>0</v>
      </c>
      <c r="G265" s="3">
        <f t="shared" si="0"/>
        <v>13909.362719999999</v>
      </c>
      <c r="H265" s="3">
        <f t="shared" si="1"/>
        <v>0.59000000000014552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15999.84</v>
      </c>
      <c r="D267" s="2">
        <f>'PR-RAS'!E271</f>
        <v>18343.57</v>
      </c>
      <c r="E267" s="2">
        <v>0</v>
      </c>
      <c r="F267" s="2">
        <v>0</v>
      </c>
      <c r="G267" s="3">
        <f t="shared" si="0"/>
        <v>14014.73668</v>
      </c>
      <c r="H267" s="3">
        <f t="shared" si="1"/>
        <v>0.59000000000014552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207.92</v>
      </c>
      <c r="D269" s="2">
        <f>'PR-RAS'!E273</f>
        <v>183.06</v>
      </c>
      <c r="E269" s="2">
        <v>0</v>
      </c>
      <c r="F269" s="2">
        <v>0</v>
      </c>
      <c r="G269" s="3">
        <f t="shared" si="0"/>
        <v>153.84271999999999</v>
      </c>
      <c r="H269" s="3">
        <f t="shared" si="1"/>
        <v>0.14000000000001478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207.92</v>
      </c>
      <c r="D270" s="2">
        <f>'PR-RAS'!E274</f>
        <v>183.06</v>
      </c>
      <c r="E270" s="2">
        <v>0</v>
      </c>
      <c r="F270" s="2">
        <v>0</v>
      </c>
      <c r="G270" s="3">
        <f t="shared" si="0"/>
        <v>154.41676000000001</v>
      </c>
      <c r="H270" s="3">
        <f t="shared" si="1"/>
        <v>0.14000000000001478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207.92</v>
      </c>
      <c r="D272" s="2">
        <f>'PR-RAS'!E276</f>
        <v>183.06</v>
      </c>
      <c r="E272" s="2">
        <v>0</v>
      </c>
      <c r="F272" s="2">
        <v>0</v>
      </c>
      <c r="G272" s="3">
        <f t="shared" si="0"/>
        <v>155.56484</v>
      </c>
      <c r="H272" s="3">
        <f t="shared" si="1"/>
        <v>0.14000000000001478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654868.69000000006</v>
      </c>
      <c r="D295" s="2">
        <f>'PR-RAS'!E299</f>
        <v>766552.64999999991</v>
      </c>
      <c r="E295" s="2">
        <v>0</v>
      </c>
      <c r="F295" s="2">
        <v>0</v>
      </c>
      <c r="G295" s="3">
        <f t="shared" si="12"/>
        <v>643264.35305999988</v>
      </c>
      <c r="H295" s="3">
        <f t="shared" si="13"/>
        <v>0.66000000003259629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4744.8499999998603</v>
      </c>
      <c r="D296" s="2">
        <f>'PR-RAS'!E300</f>
        <v>0</v>
      </c>
      <c r="E296" s="2">
        <v>0</v>
      </c>
      <c r="F296" s="2">
        <v>0</v>
      </c>
      <c r="G296" s="3">
        <f t="shared" si="12"/>
        <v>1399.7307499999588</v>
      </c>
      <c r="H296" s="3">
        <f t="shared" si="13"/>
        <v>0.15000000013969839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53057.079999999842</v>
      </c>
      <c r="E297" s="2">
        <v>0</v>
      </c>
      <c r="F297" s="2">
        <v>0</v>
      </c>
      <c r="G297" s="3">
        <f t="shared" si="12"/>
        <v>31409.791359999905</v>
      </c>
      <c r="H297" s="3">
        <f t="shared" si="13"/>
        <v>7.9999999841675162E-2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4301.58</v>
      </c>
      <c r="D298" s="2">
        <f>'PR-RAS'!E302</f>
        <v>4559.42</v>
      </c>
      <c r="E298" s="2">
        <v>0</v>
      </c>
      <c r="F298" s="2">
        <v>0</v>
      </c>
      <c r="G298" s="3">
        <f t="shared" si="12"/>
        <v>3985.86474</v>
      </c>
      <c r="H298" s="3">
        <f t="shared" si="13"/>
        <v>0.84000000000014552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424.55</v>
      </c>
      <c r="D300" s="2">
        <f>'PR-RAS'!E304</f>
        <v>56747.9</v>
      </c>
      <c r="E300" s="2">
        <v>0</v>
      </c>
      <c r="F300" s="2">
        <v>0</v>
      </c>
      <c r="G300" s="3">
        <f t="shared" si="12"/>
        <v>34062.184650000003</v>
      </c>
      <c r="H300" s="3">
        <f t="shared" si="13"/>
        <v>0.54999999999853344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4579.92</v>
      </c>
      <c r="D355" s="2">
        <f>'PR-RAS'!E360</f>
        <v>881.66</v>
      </c>
      <c r="E355" s="2">
        <v>0</v>
      </c>
      <c r="F355" s="2">
        <v>0</v>
      </c>
      <c r="G355" s="3">
        <f t="shared" si="12"/>
        <v>2245.5069599999997</v>
      </c>
      <c r="H355" s="3">
        <f t="shared" si="13"/>
        <v>0.41999999999995907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4579.92</v>
      </c>
      <c r="D368" s="2">
        <f>'PR-RAS'!E373</f>
        <v>881.66</v>
      </c>
      <c r="E368" s="2">
        <v>0</v>
      </c>
      <c r="F368" s="2">
        <v>0</v>
      </c>
      <c r="G368" s="3">
        <f t="shared" si="12"/>
        <v>2327.9690799999998</v>
      </c>
      <c r="H368" s="3">
        <f t="shared" si="13"/>
        <v>0.41999999999995907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3191.3</v>
      </c>
      <c r="D374" s="2">
        <f>'PR-RAS'!E379</f>
        <v>0</v>
      </c>
      <c r="E374" s="2">
        <v>0</v>
      </c>
      <c r="F374" s="2">
        <v>0</v>
      </c>
      <c r="G374" s="3">
        <f t="shared" si="12"/>
        <v>1190.3549</v>
      </c>
      <c r="H374" s="3">
        <f t="shared" si="13"/>
        <v>0.3000000000001819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3191.3</v>
      </c>
      <c r="D381" s="2">
        <f>'PR-RAS'!E386</f>
        <v>0</v>
      </c>
      <c r="E381" s="2">
        <v>0</v>
      </c>
      <c r="F381" s="2">
        <v>0</v>
      </c>
      <c r="G381" s="3">
        <f t="shared" si="12"/>
        <v>1212.6940000000002</v>
      </c>
      <c r="H381" s="3">
        <f t="shared" si="13"/>
        <v>0.3000000000001819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1388.62</v>
      </c>
      <c r="D388" s="2">
        <f>'PR-RAS'!E393</f>
        <v>881.66</v>
      </c>
      <c r="E388" s="2">
        <v>0</v>
      </c>
      <c r="F388" s="2">
        <v>0</v>
      </c>
      <c r="G388" s="3">
        <f t="shared" si="12"/>
        <v>1219.8007799999998</v>
      </c>
      <c r="H388" s="3">
        <f t="shared" si="13"/>
        <v>0.72000000000014097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1388.62</v>
      </c>
      <c r="D389" s="2">
        <f>'PR-RAS'!E394</f>
        <v>881.66</v>
      </c>
      <c r="E389" s="2">
        <v>0</v>
      </c>
      <c r="F389" s="2">
        <v>0</v>
      </c>
      <c r="G389" s="3">
        <f t="shared" si="12"/>
        <v>1222.9527199999998</v>
      </c>
      <c r="H389" s="3">
        <f t="shared" si="13"/>
        <v>0.72000000000014097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4579.92</v>
      </c>
      <c r="D413" s="2">
        <f>'PR-RAS'!E418</f>
        <v>881.66</v>
      </c>
      <c r="E413" s="2">
        <v>0</v>
      </c>
      <c r="F413" s="2">
        <v>0</v>
      </c>
      <c r="G413" s="3">
        <f t="shared" si="12"/>
        <v>2613.4148799999998</v>
      </c>
      <c r="H413" s="3">
        <f t="shared" si="13"/>
        <v>0.41999999999995907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10376.620000000001</v>
      </c>
      <c r="D415" s="2">
        <f>'PR-RAS'!E420</f>
        <v>10469.530000000001</v>
      </c>
      <c r="E415" s="2">
        <v>0</v>
      </c>
      <c r="F415" s="2">
        <v>0</v>
      </c>
      <c r="G415" s="3">
        <f t="shared" si="12"/>
        <v>12964.69152</v>
      </c>
      <c r="H415" s="3">
        <f t="shared" si="13"/>
        <v>0.84999999999854481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659613.53999999992</v>
      </c>
      <c r="D417" s="2">
        <f>'PR-RAS'!E422</f>
        <v>713495.57000000007</v>
      </c>
      <c r="E417" s="2">
        <v>0</v>
      </c>
      <c r="F417" s="2">
        <v>0</v>
      </c>
      <c r="G417" s="3">
        <f t="shared" si="12"/>
        <v>868027.54688000004</v>
      </c>
      <c r="H417" s="3">
        <f t="shared" si="13"/>
        <v>0.89000000001396984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659448.6100000001</v>
      </c>
      <c r="D418" s="2">
        <f>'PR-RAS'!E423</f>
        <v>767434.30999999994</v>
      </c>
      <c r="E418" s="2">
        <v>0</v>
      </c>
      <c r="F418" s="2">
        <v>0</v>
      </c>
      <c r="G418" s="3">
        <f t="shared" si="12"/>
        <v>915030.28490999993</v>
      </c>
      <c r="H418" s="3">
        <f t="shared" si="13"/>
        <v>0.69999999983701855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164.92999999981839</v>
      </c>
      <c r="D419" s="2">
        <f>'PR-RAS'!E424</f>
        <v>0</v>
      </c>
      <c r="E419" s="2">
        <v>0</v>
      </c>
      <c r="F419" s="2">
        <v>0</v>
      </c>
      <c r="G419" s="3">
        <f t="shared" si="12"/>
        <v>68.940739999924091</v>
      </c>
      <c r="H419" s="3">
        <f t="shared" si="13"/>
        <v>7.0000000181607902E-2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53938.739999999874</v>
      </c>
      <c r="E420" s="2">
        <v>0</v>
      </c>
      <c r="F420" s="2">
        <v>0</v>
      </c>
      <c r="G420" s="3">
        <f t="shared" si="12"/>
        <v>45200.664119999892</v>
      </c>
      <c r="H420" s="3">
        <f t="shared" si="13"/>
        <v>0.26000000012572855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6075.0400000000009</v>
      </c>
      <c r="D422" s="2">
        <f>'PR-RAS'!E427</f>
        <v>5910.1100000000006</v>
      </c>
      <c r="E422" s="2">
        <v>0</v>
      </c>
      <c r="F422" s="2">
        <v>0</v>
      </c>
      <c r="G422" s="3">
        <f t="shared" si="12"/>
        <v>7533.9044600000007</v>
      </c>
      <c r="H422" s="3">
        <f t="shared" si="13"/>
        <v>0.15000000000145519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424.55</v>
      </c>
      <c r="D423" s="2">
        <f>'PR-RAS'!E428</f>
        <v>56747.9</v>
      </c>
      <c r="E423" s="2">
        <v>0</v>
      </c>
      <c r="F423" s="2">
        <v>0</v>
      </c>
      <c r="G423" s="3">
        <f t="shared" si="12"/>
        <v>48074.387699999999</v>
      </c>
      <c r="H423" s="3">
        <f t="shared" si="13"/>
        <v>0.54999999999853344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659613.53999999992</v>
      </c>
      <c r="D637" s="2">
        <f>'PR-RAS'!E643</f>
        <v>713495.57000000007</v>
      </c>
      <c r="E637" s="2">
        <v>0</v>
      </c>
      <c r="F637" s="2">
        <v>0</v>
      </c>
      <c r="G637" s="3">
        <f t="shared" si="14"/>
        <v>1327080.57648</v>
      </c>
      <c r="H637" s="3">
        <f t="shared" si="15"/>
        <v>0.89000000001396984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659448.6100000001</v>
      </c>
      <c r="D638" s="2">
        <f>'PR-RAS'!E644</f>
        <v>767434.30999999994</v>
      </c>
      <c r="E638" s="2">
        <v>0</v>
      </c>
      <c r="F638" s="2">
        <v>0</v>
      </c>
      <c r="G638" s="3">
        <f t="shared" si="14"/>
        <v>1397780.0755100001</v>
      </c>
      <c r="H638" s="3">
        <f t="shared" si="15"/>
        <v>0.69999999983701855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164.92999999981839</v>
      </c>
      <c r="D639" s="2">
        <f>'PR-RAS'!E645</f>
        <v>0</v>
      </c>
      <c r="E639" s="2">
        <v>0</v>
      </c>
      <c r="F639" s="2">
        <v>0</v>
      </c>
      <c r="G639" s="3">
        <f t="shared" si="14"/>
        <v>105.22533999988414</v>
      </c>
      <c r="H639" s="3">
        <f t="shared" si="15"/>
        <v>7.0000000181607902E-2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53938.739999999874</v>
      </c>
      <c r="E640" s="2">
        <v>0</v>
      </c>
      <c r="F640" s="2">
        <v>0</v>
      </c>
      <c r="G640" s="3">
        <f t="shared" si="14"/>
        <v>68933.709719999839</v>
      </c>
      <c r="H640" s="3">
        <f t="shared" si="15"/>
        <v>0.26000000012572855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6075.0400000000009</v>
      </c>
      <c r="D642" s="2">
        <f>'PR-RAS'!E648</f>
        <v>5910.1100000000006</v>
      </c>
      <c r="E642" s="2">
        <v>0</v>
      </c>
      <c r="F642" s="2">
        <v>0</v>
      </c>
      <c r="G642" s="3">
        <f t="shared" si="14"/>
        <v>11470.861660000002</v>
      </c>
      <c r="H642" s="3">
        <f t="shared" si="15"/>
        <v>0.15000000000145519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5910.1100000001825</v>
      </c>
      <c r="D644" s="2">
        <f>'PR-RAS'!E650</f>
        <v>59848.849999999875</v>
      </c>
      <c r="E644" s="2">
        <v>0</v>
      </c>
      <c r="F644" s="2">
        <v>0</v>
      </c>
      <c r="G644" s="3">
        <f t="shared" si="14"/>
        <v>80765.821829999957</v>
      </c>
      <c r="H644" s="3">
        <f t="shared" si="15"/>
        <v>0.26000000030762749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46889.48</v>
      </c>
      <c r="D645" s="2">
        <f>'PR-RAS'!E651</f>
        <v>0</v>
      </c>
      <c r="E645" s="2">
        <v>0</v>
      </c>
      <c r="F645" s="2">
        <v>0</v>
      </c>
      <c r="G645" s="3">
        <f t="shared" si="14"/>
        <v>30196.825120000001</v>
      </c>
      <c r="H645" s="3">
        <f t="shared" si="15"/>
        <v>0.48000000000320142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19616.47</v>
      </c>
      <c r="D647" s="2">
        <f>'PR-RAS'!E654</f>
        <v>0</v>
      </c>
      <c r="E647" s="2">
        <v>0</v>
      </c>
      <c r="F647" s="2">
        <v>0</v>
      </c>
      <c r="G647" s="3">
        <f t="shared" si="14"/>
        <v>12672.23962</v>
      </c>
      <c r="H647" s="3">
        <f t="shared" si="15"/>
        <v>0.47000000000116415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19616.47</v>
      </c>
      <c r="D648" s="2">
        <f>'PR-RAS'!E655</f>
        <v>0</v>
      </c>
      <c r="E648" s="2">
        <v>0</v>
      </c>
      <c r="F648" s="2">
        <v>0</v>
      </c>
      <c r="G648" s="3">
        <f t="shared" si="14"/>
        <v>12691.856090000001</v>
      </c>
      <c r="H648" s="3">
        <f t="shared" si="15"/>
        <v>0.47000000000116415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32</v>
      </c>
      <c r="E651" s="2">
        <v>0</v>
      </c>
      <c r="F651" s="2">
        <v>0</v>
      </c>
      <c r="G651" s="3">
        <f t="shared" si="14"/>
        <v>61.75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21</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601000</v>
      </c>
      <c r="D676" s="2">
        <f>'PR-RAS'!E683</f>
        <v>641072.24</v>
      </c>
      <c r="E676" s="2">
        <v>0</v>
      </c>
      <c r="F676" s="2">
        <v>0</v>
      </c>
      <c r="G676" s="3">
        <f t="shared" si="14"/>
        <v>1271122.524</v>
      </c>
      <c r="H676" s="3">
        <f t="shared" si="15"/>
        <v>0.23999999999068677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11447.6</v>
      </c>
      <c r="D677" s="2">
        <f>'PR-RAS'!E684</f>
        <v>14041.42</v>
      </c>
      <c r="E677" s="2">
        <v>0</v>
      </c>
      <c r="F677" s="2">
        <v>0</v>
      </c>
      <c r="G677" s="3">
        <f t="shared" si="14"/>
        <v>26722.577440000005</v>
      </c>
      <c r="H677" s="3">
        <f t="shared" si="15"/>
        <v>0.81999999999970896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1295.71</v>
      </c>
      <c r="D678" s="2">
        <f>'PR-RAS'!E685</f>
        <v>408.66</v>
      </c>
      <c r="E678" s="2">
        <v>0</v>
      </c>
      <c r="F678" s="2">
        <v>0</v>
      </c>
      <c r="G678" s="3">
        <f t="shared" si="14"/>
        <v>1430.5213100000003</v>
      </c>
      <c r="H678" s="3">
        <f t="shared" si="15"/>
        <v>0.62999999999993861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63.97</v>
      </c>
      <c r="D717" s="2">
        <f>'PR-RAS'!E724</f>
        <v>176.65</v>
      </c>
      <c r="E717" s="2">
        <v>0</v>
      </c>
      <c r="F717" s="2">
        <v>0</v>
      </c>
      <c r="G717" s="3">
        <f t="shared" si="14"/>
        <v>298.76531999999997</v>
      </c>
      <c r="H717" s="3">
        <f t="shared" si="15"/>
        <v>0.37999999999999545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19995.34</v>
      </c>
      <c r="D727" s="2">
        <f>'PR-RAS'!E734</f>
        <v>21310.76</v>
      </c>
      <c r="E727" s="2">
        <v>0</v>
      </c>
      <c r="F727" s="2">
        <v>0</v>
      </c>
      <c r="G727" s="3">
        <f t="shared" si="14"/>
        <v>45459.840360000002</v>
      </c>
      <c r="H727" s="3">
        <f t="shared" si="15"/>
        <v>0.58000000000174623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1085</v>
      </c>
      <c r="D729" s="2">
        <f>'PR-RAS'!E736</f>
        <v>775</v>
      </c>
      <c r="E729" s="2">
        <v>0</v>
      </c>
      <c r="F729" s="2">
        <v>0</v>
      </c>
      <c r="G729" s="3">
        <f t="shared" si="14"/>
        <v>1918.28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336</v>
      </c>
      <c r="D737" s="2">
        <f>'PR-RAS'!E744</f>
        <v>2496</v>
      </c>
      <c r="E737" s="2">
        <v>0</v>
      </c>
      <c r="F737" s="2">
        <v>0</v>
      </c>
      <c r="G737" s="3">
        <f t="shared" si="28"/>
        <v>3921.4079999999999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15999.84</v>
      </c>
      <c r="D848" s="2">
        <f>'PR-RAS'!E855</f>
        <v>18343.57</v>
      </c>
      <c r="E848" s="2">
        <v>0</v>
      </c>
      <c r="F848" s="2">
        <v>0</v>
      </c>
      <c r="G848" s="3">
        <f t="shared" si="34"/>
        <v>44625.872059999994</v>
      </c>
      <c r="H848" s="3">
        <f t="shared" si="35"/>
        <v>0.59000000000014552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641255.01000000013</v>
      </c>
      <c r="D1011" s="7">
        <f>BILANCA!E6</f>
        <v>628910.55000000005</v>
      </c>
      <c r="E1011" s="7">
        <v>0</v>
      </c>
      <c r="F1011" s="7">
        <v>0</v>
      </c>
      <c r="G1011" s="8">
        <f t="shared" ref="G1011:G1306" si="38">B1011/1000*C1011+B1011/500*D1011</f>
        <v>1899.0761100000002</v>
      </c>
      <c r="H1011" s="8">
        <f t="shared" si="35"/>
        <v>0.46000000007916242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557756.67000000016</v>
      </c>
      <c r="D1012" s="2">
        <f>BILANCA!E7</f>
        <v>535989.33000000007</v>
      </c>
      <c r="E1012" s="2">
        <v>0</v>
      </c>
      <c r="F1012" s="2">
        <v>0</v>
      </c>
      <c r="G1012" s="3">
        <f t="shared" si="38"/>
        <v>3259.4706600000009</v>
      </c>
      <c r="H1012" s="3">
        <f t="shared" si="35"/>
        <v>0.65999999991618097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109487.72</v>
      </c>
      <c r="D1013" s="2">
        <f>BILANCA!E8</f>
        <v>109487.72</v>
      </c>
      <c r="E1013" s="2">
        <v>0</v>
      </c>
      <c r="F1013" s="2">
        <v>0</v>
      </c>
      <c r="G1013" s="3">
        <f t="shared" si="38"/>
        <v>985.38948000000005</v>
      </c>
      <c r="H1013" s="3">
        <f t="shared" si="35"/>
        <v>0.55999999999767169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109487.72</v>
      </c>
      <c r="D1014" s="2">
        <f>BILANCA!E9</f>
        <v>109487.72</v>
      </c>
      <c r="E1014" s="2">
        <v>0</v>
      </c>
      <c r="F1014" s="2">
        <v>0</v>
      </c>
      <c r="G1014" s="3">
        <f t="shared" si="38"/>
        <v>1313.8526400000001</v>
      </c>
      <c r="H1014" s="3">
        <f t="shared" si="35"/>
        <v>0.55999999999767169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447768.95000000013</v>
      </c>
      <c r="D1017" s="2">
        <f>BILANCA!E12</f>
        <v>426001.6100000001</v>
      </c>
      <c r="E1017" s="2">
        <v>0</v>
      </c>
      <c r="F1017" s="2">
        <v>0</v>
      </c>
      <c r="G1017" s="3">
        <f t="shared" si="38"/>
        <v>9098.4051900000031</v>
      </c>
      <c r="H1017" s="3">
        <f t="shared" si="35"/>
        <v>0.43999999976949766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389037.56000000006</v>
      </c>
      <c r="D1018" s="2">
        <f>BILANCA!E13</f>
        <v>381351.02</v>
      </c>
      <c r="E1018" s="2">
        <v>0</v>
      </c>
      <c r="F1018" s="2">
        <v>0</v>
      </c>
      <c r="G1018" s="3">
        <f t="shared" si="38"/>
        <v>9213.9168000000009</v>
      </c>
      <c r="H1018" s="3">
        <f t="shared" si="35"/>
        <v>0.4599999999627471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614923.42000000004</v>
      </c>
      <c r="D1020" s="2">
        <f>BILANCA!E15</f>
        <v>614923.42000000004</v>
      </c>
      <c r="E1020" s="2">
        <v>0</v>
      </c>
      <c r="F1020" s="2">
        <v>0</v>
      </c>
      <c r="G1020" s="3">
        <f t="shared" si="38"/>
        <v>18447.702600000004</v>
      </c>
      <c r="H1020" s="3">
        <f t="shared" si="35"/>
        <v>0.84000000008381903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225885.86</v>
      </c>
      <c r="D1023" s="2">
        <f>BILANCA!E18</f>
        <v>233572.4</v>
      </c>
      <c r="E1023" s="2">
        <v>0</v>
      </c>
      <c r="F1023" s="2">
        <v>0</v>
      </c>
      <c r="G1023" s="3">
        <f t="shared" si="38"/>
        <v>9009.3985799999991</v>
      </c>
      <c r="H1023" s="3">
        <f t="shared" si="35"/>
        <v>0.54000000000814907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26302.97000000003</v>
      </c>
      <c r="D1024" s="2">
        <f>BILANCA!E19</f>
        <v>15636.500000000058</v>
      </c>
      <c r="E1024" s="2">
        <v>0</v>
      </c>
      <c r="F1024" s="2">
        <v>0</v>
      </c>
      <c r="G1024" s="3">
        <f t="shared" si="38"/>
        <v>806.06358000000205</v>
      </c>
      <c r="H1024" s="3">
        <f t="shared" si="35"/>
        <v>0.52999999991152436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293815.55</v>
      </c>
      <c r="D1025" s="2">
        <f>BILANCA!E20</f>
        <v>293815.55</v>
      </c>
      <c r="E1025" s="2">
        <v>0</v>
      </c>
      <c r="F1025" s="2">
        <v>0</v>
      </c>
      <c r="G1025" s="3">
        <f t="shared" si="38"/>
        <v>13221.699749999998</v>
      </c>
      <c r="H1025" s="3">
        <f t="shared" si="35"/>
        <v>0.90000000002328306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15435.69</v>
      </c>
      <c r="D1026" s="2">
        <f>BILANCA!E21</f>
        <v>15435.69</v>
      </c>
      <c r="E1026" s="2">
        <v>0</v>
      </c>
      <c r="F1026" s="2">
        <v>0</v>
      </c>
      <c r="G1026" s="3">
        <f t="shared" si="38"/>
        <v>740.91312000000005</v>
      </c>
      <c r="H1026" s="3">
        <f t="shared" si="35"/>
        <v>0.61999999999898137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4221.3999999999996</v>
      </c>
      <c r="D1027" s="2">
        <f>BILANCA!E22</f>
        <v>4221.3999999999996</v>
      </c>
      <c r="E1027" s="2">
        <v>0</v>
      </c>
      <c r="F1027" s="2">
        <v>0</v>
      </c>
      <c r="G1027" s="3">
        <f t="shared" si="38"/>
        <v>215.29140000000001</v>
      </c>
      <c r="H1027" s="3">
        <f t="shared" si="35"/>
        <v>0.7999999999992724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5410.28</v>
      </c>
      <c r="D1030" s="2">
        <f>BILANCA!E25</f>
        <v>5410.28</v>
      </c>
      <c r="E1030" s="2">
        <v>0</v>
      </c>
      <c r="F1030" s="2">
        <v>0</v>
      </c>
      <c r="G1030" s="3">
        <f t="shared" si="38"/>
        <v>324.61680000000001</v>
      </c>
      <c r="H1030" s="3">
        <f t="shared" si="35"/>
        <v>0.55999999999949068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24188.99</v>
      </c>
      <c r="D1031" s="2">
        <f>BILANCA!E26</f>
        <v>24188.99</v>
      </c>
      <c r="E1031" s="2">
        <v>0</v>
      </c>
      <c r="F1031" s="2">
        <v>0</v>
      </c>
      <c r="G1031" s="3">
        <f t="shared" si="38"/>
        <v>1523.9063700000002</v>
      </c>
      <c r="H1031" s="3">
        <f t="shared" si="35"/>
        <v>1.9999999996798579E-2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316768.94</v>
      </c>
      <c r="D1033" s="2">
        <f>BILANCA!E28</f>
        <v>327435.40999999997</v>
      </c>
      <c r="E1033" s="2">
        <v>0</v>
      </c>
      <c r="F1033" s="2">
        <v>0</v>
      </c>
      <c r="G1033" s="3">
        <f t="shared" si="38"/>
        <v>22347.714479999999</v>
      </c>
      <c r="H1033" s="3">
        <f t="shared" si="35"/>
        <v>0.46999999997206032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31450.649999999998</v>
      </c>
      <c r="D1040" s="2">
        <f>BILANCA!E35</f>
        <v>28036.32</v>
      </c>
      <c r="E1040" s="2">
        <v>0</v>
      </c>
      <c r="F1040" s="2">
        <v>0</v>
      </c>
      <c r="G1040" s="3">
        <f t="shared" si="38"/>
        <v>2625.6986999999999</v>
      </c>
      <c r="H1040" s="3">
        <f t="shared" si="35"/>
        <v>0.67000000000189175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60515.14</v>
      </c>
      <c r="D1041" s="2">
        <f>BILANCA!E36</f>
        <v>57199.47</v>
      </c>
      <c r="E1041" s="2">
        <v>0</v>
      </c>
      <c r="F1041" s="2">
        <v>0</v>
      </c>
      <c r="G1041" s="3">
        <f t="shared" si="38"/>
        <v>5422.3364799999999</v>
      </c>
      <c r="H1041" s="3">
        <f t="shared" si="35"/>
        <v>0.61000000000058208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29064.49</v>
      </c>
      <c r="D1045" s="2">
        <f>BILANCA!E40</f>
        <v>29163.15</v>
      </c>
      <c r="E1045" s="2">
        <v>0</v>
      </c>
      <c r="F1045" s="2">
        <v>0</v>
      </c>
      <c r="G1045" s="3">
        <f t="shared" si="38"/>
        <v>3058.6776500000005</v>
      </c>
      <c r="H1045" s="3">
        <f t="shared" si="35"/>
        <v>0.6400000000030559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977.77</v>
      </c>
      <c r="D1050" s="2">
        <f>BILANCA!E45</f>
        <v>977.77</v>
      </c>
      <c r="E1050" s="2">
        <v>0</v>
      </c>
      <c r="F1050" s="2">
        <v>0</v>
      </c>
      <c r="G1050" s="3">
        <f t="shared" si="38"/>
        <v>117.33239999999999</v>
      </c>
      <c r="H1050" s="3">
        <f t="shared" si="35"/>
        <v>0.46000000000003638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977.77</v>
      </c>
      <c r="D1052" s="2">
        <f>BILANCA!E47</f>
        <v>977.77</v>
      </c>
      <c r="E1052" s="2">
        <v>0</v>
      </c>
      <c r="F1052" s="2">
        <v>0</v>
      </c>
      <c r="G1052" s="3">
        <f t="shared" si="38"/>
        <v>123.19902000000002</v>
      </c>
      <c r="H1052" s="3">
        <f t="shared" si="35"/>
        <v>0.46000000000003638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22535.08</v>
      </c>
      <c r="D1059" s="2">
        <f>BILANCA!E54</f>
        <v>22535.08</v>
      </c>
      <c r="E1059" s="2">
        <v>0</v>
      </c>
      <c r="F1059" s="2">
        <v>0</v>
      </c>
      <c r="G1059" s="3">
        <f t="shared" si="38"/>
        <v>3312.6567599999998</v>
      </c>
      <c r="H1059" s="3">
        <f t="shared" si="35"/>
        <v>0.16000000000349246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22535.08</v>
      </c>
      <c r="D1060" s="2">
        <f>BILANCA!E55</f>
        <v>22535.08</v>
      </c>
      <c r="E1060" s="2">
        <v>0</v>
      </c>
      <c r="F1060" s="2">
        <v>0</v>
      </c>
      <c r="G1060" s="3">
        <f t="shared" si="38"/>
        <v>3380.2620000000006</v>
      </c>
      <c r="H1060" s="3">
        <f t="shared" si="35"/>
        <v>0.16000000000349246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500</v>
      </c>
      <c r="D1061" s="2">
        <f>BILANCA!E56</f>
        <v>500</v>
      </c>
      <c r="E1061" s="2">
        <v>0</v>
      </c>
      <c r="F1061" s="2">
        <v>0</v>
      </c>
      <c r="G1061" s="3">
        <f t="shared" si="38"/>
        <v>76.5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500</v>
      </c>
      <c r="D1062" s="2">
        <f>BILANCA!E57</f>
        <v>500</v>
      </c>
      <c r="E1062" s="2">
        <v>0</v>
      </c>
      <c r="F1062" s="2">
        <v>0</v>
      </c>
      <c r="G1062" s="3">
        <f t="shared" si="38"/>
        <v>78</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83498.34</v>
      </c>
      <c r="D1074" s="2">
        <f>BILANCA!E69</f>
        <v>92921.220000000016</v>
      </c>
      <c r="E1074" s="2">
        <v>0</v>
      </c>
      <c r="F1074" s="2">
        <v>0</v>
      </c>
      <c r="G1074" s="3">
        <f t="shared" si="38"/>
        <v>17237.809920000003</v>
      </c>
      <c r="H1074" s="3">
        <f t="shared" si="35"/>
        <v>0.56000000001222361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2633.13</v>
      </c>
      <c r="D1087" s="2">
        <f>BILANCA!E82</f>
        <v>2232.2399999999998</v>
      </c>
      <c r="E1087" s="2">
        <v>0</v>
      </c>
      <c r="F1087" s="2">
        <v>0</v>
      </c>
      <c r="G1087" s="3">
        <f t="shared" si="38"/>
        <v>546.51596999999992</v>
      </c>
      <c r="H1087" s="3">
        <f t="shared" si="35"/>
        <v>0.36999999999989086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2633.13</v>
      </c>
      <c r="D1092" s="2">
        <f>BILANCA!E87</f>
        <v>2232.2399999999998</v>
      </c>
      <c r="E1092" s="2">
        <v>0</v>
      </c>
      <c r="F1092" s="2">
        <v>0</v>
      </c>
      <c r="G1092" s="3">
        <f t="shared" si="38"/>
        <v>582.00401999999997</v>
      </c>
      <c r="H1092" s="3">
        <f t="shared" si="35"/>
        <v>0.36999999999989086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33975.730000000003</v>
      </c>
      <c r="D1152" s="2">
        <f>BILANCA!E147</f>
        <v>90688.98000000001</v>
      </c>
      <c r="E1152" s="2">
        <v>0</v>
      </c>
      <c r="F1152" s="2">
        <v>0</v>
      </c>
      <c r="G1152" s="3">
        <f t="shared" si="38"/>
        <v>30580.223980000002</v>
      </c>
      <c r="H1152" s="3">
        <f t="shared" si="41"/>
        <v>0.2899999999863212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56500</v>
      </c>
      <c r="E1155" s="2">
        <v>0</v>
      </c>
      <c r="F1155" s="2">
        <v>0</v>
      </c>
      <c r="G1155" s="3">
        <f t="shared" si="38"/>
        <v>16385</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56500</v>
      </c>
      <c r="E1156" s="2">
        <v>0</v>
      </c>
      <c r="F1156" s="2">
        <v>0</v>
      </c>
      <c r="G1156" s="3">
        <f t="shared" si="38"/>
        <v>16498</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424.55</v>
      </c>
      <c r="D1165" s="2">
        <f>BILANCA!E160</f>
        <v>247.9</v>
      </c>
      <c r="E1165" s="2">
        <v>0</v>
      </c>
      <c r="F1165" s="2">
        <v>0</v>
      </c>
      <c r="G1165" s="3">
        <f t="shared" si="38"/>
        <v>142.65424999999999</v>
      </c>
      <c r="H1165" s="3">
        <f t="shared" si="41"/>
        <v>0.54999999999998295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33551.18</v>
      </c>
      <c r="D1167" s="2">
        <f>BILANCA!E162</f>
        <v>33941.08</v>
      </c>
      <c r="E1167" s="2">
        <v>0</v>
      </c>
      <c r="F1167" s="2">
        <v>0</v>
      </c>
      <c r="G1167" s="3">
        <f t="shared" si="38"/>
        <v>15925.034380000001</v>
      </c>
      <c r="H1167" s="3">
        <f t="shared" si="41"/>
        <v>0.26000000000203727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46889.48</v>
      </c>
      <c r="D1176" s="2">
        <f>BILANCA!E171</f>
        <v>0</v>
      </c>
      <c r="E1176" s="2">
        <v>0</v>
      </c>
      <c r="F1176" s="2">
        <v>0</v>
      </c>
      <c r="G1176" s="3">
        <f t="shared" si="38"/>
        <v>7783.6536800000013</v>
      </c>
      <c r="H1176" s="3">
        <f t="shared" si="41"/>
        <v>0.48000000000320142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46889.48</v>
      </c>
      <c r="D1179" s="2">
        <f>BILANCA!E174</f>
        <v>0</v>
      </c>
      <c r="E1179" s="2">
        <v>0</v>
      </c>
      <c r="F1179" s="2">
        <v>0</v>
      </c>
      <c r="G1179" s="3">
        <f t="shared" si="38"/>
        <v>7924.3221200000007</v>
      </c>
      <c r="H1179" s="3">
        <f t="shared" si="41"/>
        <v>0.48000000000320142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641255.01000000013</v>
      </c>
      <c r="D1180" s="2">
        <f>BILANCA!E176</f>
        <v>628910.55000000005</v>
      </c>
      <c r="E1180" s="2">
        <v>0</v>
      </c>
      <c r="F1180" s="2">
        <v>0</v>
      </c>
      <c r="G1180" s="3">
        <f t="shared" si="38"/>
        <v>322842.93870000006</v>
      </c>
      <c r="H1180" s="3">
        <f t="shared" si="41"/>
        <v>0.46000000007916242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88983.9</v>
      </c>
      <c r="D1181" s="2">
        <f>BILANCA!E177</f>
        <v>96022.17</v>
      </c>
      <c r="E1181" s="2">
        <v>0</v>
      </c>
      <c r="F1181" s="2">
        <v>0</v>
      </c>
      <c r="G1181" s="3">
        <f t="shared" si="38"/>
        <v>48055.829039999997</v>
      </c>
      <c r="H1181" s="3">
        <f t="shared" si="41"/>
        <v>0.27000000000407454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51347.89</v>
      </c>
      <c r="D1182" s="2">
        <f>BILANCA!E178</f>
        <v>58646.5</v>
      </c>
      <c r="E1182" s="2">
        <v>0</v>
      </c>
      <c r="F1182" s="2">
        <v>0</v>
      </c>
      <c r="G1182" s="3">
        <f t="shared" si="38"/>
        <v>29006.233079999998</v>
      </c>
      <c r="H1182" s="3">
        <f t="shared" si="41"/>
        <v>0.61000000000058208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47739.57</v>
      </c>
      <c r="D1183" s="2">
        <f>BILANCA!E179</f>
        <v>53808.6</v>
      </c>
      <c r="E1183" s="2">
        <v>0</v>
      </c>
      <c r="F1183" s="2">
        <v>0</v>
      </c>
      <c r="G1183" s="3">
        <f t="shared" si="38"/>
        <v>26876.721209999996</v>
      </c>
      <c r="H1183" s="3">
        <f t="shared" si="41"/>
        <v>0.83000000000174623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3608.32</v>
      </c>
      <c r="D1184" s="2">
        <f>BILANCA!E180</f>
        <v>4837.8999999999996</v>
      </c>
      <c r="E1184" s="2">
        <v>0</v>
      </c>
      <c r="F1184" s="2">
        <v>0</v>
      </c>
      <c r="G1184" s="3">
        <f t="shared" si="38"/>
        <v>2311.4368799999997</v>
      </c>
      <c r="H1184" s="3">
        <f t="shared" si="41"/>
        <v>0.42000000000052751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37636.01</v>
      </c>
      <c r="D1251" s="2">
        <f>BILANCA!E247</f>
        <v>37375.67</v>
      </c>
      <c r="E1251" s="2">
        <v>0</v>
      </c>
      <c r="F1251" s="2">
        <v>0</v>
      </c>
      <c r="G1251" s="3">
        <f>B1251/1000*C1251+B1251/500*D1251</f>
        <v>27085.351349999997</v>
      </c>
      <c r="H1251" s="3">
        <f>ABS(C1251-ROUND(C1251,0))+ABS(D1251-ROUND(D1251,0))</f>
        <v>0.3400000000037835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552271.1100000001</v>
      </c>
      <c r="D1255" s="2">
        <f>BILANCA!E251</f>
        <v>532888.38</v>
      </c>
      <c r="E1255" s="2">
        <v>0</v>
      </c>
      <c r="F1255" s="2">
        <v>0</v>
      </c>
      <c r="G1255" s="3">
        <f t="shared" si="38"/>
        <v>396421.72814999998</v>
      </c>
      <c r="H1255" s="3">
        <f t="shared" si="41"/>
        <v>0.4900000001071021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557756.67000000004</v>
      </c>
      <c r="D1256" s="2">
        <f>BILANCA!E252</f>
        <v>535989.32999999996</v>
      </c>
      <c r="E1256" s="2">
        <v>0</v>
      </c>
      <c r="F1256" s="2">
        <v>0</v>
      </c>
      <c r="G1256" s="3">
        <f t="shared" si="38"/>
        <v>400914.89117999992</v>
      </c>
      <c r="H1256" s="3">
        <f t="shared" si="41"/>
        <v>0.65999999991618097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557756.67000000004</v>
      </c>
      <c r="D1257" s="2">
        <f>BILANCA!E253</f>
        <v>535989.32999999996</v>
      </c>
      <c r="E1257" s="2">
        <v>0</v>
      </c>
      <c r="F1257" s="2">
        <v>0</v>
      </c>
      <c r="G1257" s="3">
        <f t="shared" si="38"/>
        <v>402544.62650999997</v>
      </c>
      <c r="H1257" s="3">
        <f t="shared" si="41"/>
        <v>0.65999999991618097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-5910.1100000000006</v>
      </c>
      <c r="D1259" s="2">
        <f>BILANCA!E255</f>
        <v>-59848.85</v>
      </c>
      <c r="E1259" s="2">
        <v>0</v>
      </c>
      <c r="F1259" s="2">
        <v>0</v>
      </c>
      <c r="G1259" s="3">
        <f t="shared" si="38"/>
        <v>-31276.344689999998</v>
      </c>
      <c r="H1259" s="3">
        <f t="shared" si="41"/>
        <v>0.26000000000203727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4559.42</v>
      </c>
      <c r="D1260" s="2">
        <f>BILANCA!E256</f>
        <v>0</v>
      </c>
      <c r="E1260" s="2">
        <v>0</v>
      </c>
      <c r="F1260" s="2">
        <v>0</v>
      </c>
      <c r="G1260" s="3">
        <f t="shared" si="38"/>
        <v>1139.855</v>
      </c>
      <c r="H1260" s="3">
        <f t="shared" si="41"/>
        <v>0.42000000000007276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4559.42</v>
      </c>
      <c r="D1261" s="2">
        <f>BILANCA!E257</f>
        <v>0</v>
      </c>
      <c r="E1261" s="2">
        <v>0</v>
      </c>
      <c r="F1261" s="2">
        <v>0</v>
      </c>
      <c r="G1261" s="3">
        <f t="shared" si="38"/>
        <v>1144.4144200000001</v>
      </c>
      <c r="H1261" s="3">
        <f t="shared" si="41"/>
        <v>0.42000000000007276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10469.530000000001</v>
      </c>
      <c r="D1264" s="2">
        <f>BILANCA!E260</f>
        <v>59848.85</v>
      </c>
      <c r="E1264" s="2">
        <v>0</v>
      </c>
      <c r="F1264" s="2">
        <v>0</v>
      </c>
      <c r="G1264" s="3">
        <f t="shared" si="38"/>
        <v>33062.476419999999</v>
      </c>
      <c r="H1264" s="3">
        <f t="shared" si="41"/>
        <v>0.62000000000080036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49379.32</v>
      </c>
      <c r="E1265" s="2">
        <v>0</v>
      </c>
      <c r="F1265" s="2">
        <v>0</v>
      </c>
      <c r="G1265" s="3">
        <f t="shared" si="38"/>
        <v>25183.4532</v>
      </c>
      <c r="H1265" s="3">
        <f t="shared" si="41"/>
        <v>0.31999999999970896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10469.530000000001</v>
      </c>
      <c r="D1266" s="2">
        <f>BILANCA!E262</f>
        <v>10469.530000000001</v>
      </c>
      <c r="E1266" s="2">
        <v>0</v>
      </c>
      <c r="F1266" s="2">
        <v>0</v>
      </c>
      <c r="G1266" s="3">
        <f t="shared" si="38"/>
        <v>8040.599040000001</v>
      </c>
      <c r="H1266" s="3">
        <f t="shared" si="41"/>
        <v>0.93999999999869033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424.55</v>
      </c>
      <c r="D1278" s="2">
        <f>BILANCA!E274</f>
        <v>56747.9</v>
      </c>
      <c r="E1278" s="2">
        <v>0</v>
      </c>
      <c r="F1278" s="2">
        <v>0</v>
      </c>
      <c r="G1278" s="3">
        <f t="shared" si="38"/>
        <v>30530.653800000004</v>
      </c>
      <c r="H1278" s="3">
        <f t="shared" si="41"/>
        <v>0.54999999999853344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56500</v>
      </c>
      <c r="E1281" s="2">
        <v>0</v>
      </c>
      <c r="F1281" s="2">
        <v>0</v>
      </c>
      <c r="G1281" s="3">
        <f t="shared" si="48"/>
        <v>30623.000000000004</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56500</v>
      </c>
      <c r="E1282" s="2">
        <v>0</v>
      </c>
      <c r="F1282" s="2">
        <v>0</v>
      </c>
      <c r="G1282" s="3">
        <f t="shared" si="48"/>
        <v>30736.000000000004</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t="str">
        <f>BILANCA!E279</f>
        <v xml:space="preserve"> </v>
      </c>
      <c r="E1283" s="2">
        <v>0</v>
      </c>
      <c r="F1283" s="2">
        <v>0</v>
      </c>
      <c r="G1283" s="3" t="e">
        <f t="shared" si="48"/>
        <v>#VALUE!</v>
      </c>
      <c r="H1283" s="3" t="e">
        <f t="shared" si="49"/>
        <v>#VALUE!</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424.55</v>
      </c>
      <c r="D1291" s="2">
        <f>BILANCA!E287</f>
        <v>247.9</v>
      </c>
      <c r="E1291" s="2">
        <v>0</v>
      </c>
      <c r="F1291" s="2">
        <v>0</v>
      </c>
      <c r="G1291" s="3">
        <f t="shared" si="48"/>
        <v>258.61835000000002</v>
      </c>
      <c r="H1291" s="3">
        <f t="shared" si="49"/>
        <v>0.54999999999998295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424.55</v>
      </c>
      <c r="D1305" s="2">
        <f>BILANCA!E302</f>
        <v>247.9</v>
      </c>
      <c r="E1305" s="2">
        <v>0</v>
      </c>
      <c r="F1305" s="2">
        <v>0</v>
      </c>
      <c r="G1305" s="3">
        <f t="shared" si="38"/>
        <v>271.50324999999998</v>
      </c>
      <c r="H1305" s="3">
        <f t="shared" si="41"/>
        <v>0.54999999999998295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33551.18</v>
      </c>
      <c r="D1306" s="2">
        <f>BILANCA!E303</f>
        <v>90441.08</v>
      </c>
      <c r="E1306" s="2">
        <v>0</v>
      </c>
      <c r="F1306" s="2">
        <v>0</v>
      </c>
      <c r="G1306" s="3">
        <f t="shared" si="38"/>
        <v>63472.268639999995</v>
      </c>
      <c r="H1306" s="3">
        <f t="shared" si="41"/>
        <v>0.26000000000203727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736.9</v>
      </c>
      <c r="D1311" s="2">
        <f>BILANCA!E308</f>
        <v>336.01</v>
      </c>
      <c r="E1311" s="2">
        <v>0</v>
      </c>
      <c r="F1311" s="2">
        <v>0</v>
      </c>
      <c r="G1311" s="3">
        <f t="shared" si="52"/>
        <v>424.08492000000001</v>
      </c>
      <c r="H1311" s="3">
        <f t="shared" si="41"/>
        <v>0.11000000000001364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1896.23</v>
      </c>
      <c r="D1314" s="2">
        <f>BILANCA!E311</f>
        <v>1896.23</v>
      </c>
      <c r="E1314" s="2">
        <v>0</v>
      </c>
      <c r="F1314" s="2">
        <v>0</v>
      </c>
      <c r="G1314" s="3">
        <f t="shared" si="52"/>
        <v>1729.3617600000002</v>
      </c>
      <c r="H1314" s="3">
        <f t="shared" si="41"/>
        <v>0.46000000000003638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33551.18</v>
      </c>
      <c r="D1338" s="2">
        <f>BILANCA!E335</f>
        <v>33941.08</v>
      </c>
      <c r="E1338" s="2">
        <v>0</v>
      </c>
      <c r="F1338" s="2">
        <v>0</v>
      </c>
      <c r="G1338" s="3">
        <f t="shared" si="52"/>
        <v>33270.135520000003</v>
      </c>
      <c r="H1338" s="3">
        <f t="shared" si="41"/>
        <v>0.26000000000203727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51347.89</v>
      </c>
      <c r="D1340" s="2">
        <f>BILANCA!E337</f>
        <v>58646.5</v>
      </c>
      <c r="E1340" s="2">
        <v>0</v>
      </c>
      <c r="F1340" s="2">
        <v>0</v>
      </c>
      <c r="G1340" s="3">
        <f t="shared" si="52"/>
        <v>55651.493700000006</v>
      </c>
      <c r="H1340" s="3">
        <f t="shared" si="41"/>
        <v>0.61000000000058208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37180.32</v>
      </c>
      <c r="D1370" s="2">
        <f>BILANCA!E367</f>
        <v>37180.32</v>
      </c>
      <c r="E1370" s="2">
        <v>0</v>
      </c>
      <c r="F1370" s="2">
        <v>0</v>
      </c>
      <c r="G1370" s="3">
        <f t="shared" si="57"/>
        <v>40154.745599999995</v>
      </c>
      <c r="H1370" s="3">
        <f t="shared" si="58"/>
        <v>0.63999999999941792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455.69</v>
      </c>
      <c r="D1383" s="2">
        <f>BILANCA!E380</f>
        <v>195.35</v>
      </c>
      <c r="E1383" s="2">
        <v>0</v>
      </c>
      <c r="F1383" s="2">
        <v>0</v>
      </c>
      <c r="G1383" s="3">
        <f t="shared" si="59"/>
        <v>315.70347000000004</v>
      </c>
      <c r="H1383" s="3">
        <f t="shared" si="60"/>
        <v>0.65999999999999659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659448.61</v>
      </c>
      <c r="D1510" s="2">
        <f>'RAS-funkcijski'!E114</f>
        <v>767434.31</v>
      </c>
      <c r="E1510" s="2">
        <v>0</v>
      </c>
      <c r="F1510" s="2">
        <v>0</v>
      </c>
      <c r="G1510" s="3">
        <f t="shared" si="52"/>
        <v>241374.89530000003</v>
      </c>
      <c r="H1510" s="3">
        <f t="shared" si="63"/>
        <v>0.70000000006984919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635698.1</v>
      </c>
      <c r="D1511" s="2">
        <f>'RAS-funkcijski'!E115</f>
        <v>743078</v>
      </c>
      <c r="E1511" s="2">
        <v>0</v>
      </c>
      <c r="F1511" s="2">
        <v>0</v>
      </c>
      <c r="G1511" s="3">
        <f t="shared" si="52"/>
        <v>235525.8051</v>
      </c>
      <c r="H1511" s="3">
        <f t="shared" si="63"/>
        <v>9.9999999976716936E-2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635698.1</v>
      </c>
      <c r="D1513" s="2">
        <f>'RAS-funkcijski'!E117</f>
        <v>743078</v>
      </c>
      <c r="E1513" s="2">
        <v>0</v>
      </c>
      <c r="F1513" s="2">
        <v>0</v>
      </c>
      <c r="G1513" s="3">
        <f t="shared" si="52"/>
        <v>239769.51329999999</v>
      </c>
      <c r="H1513" s="3">
        <f t="shared" si="63"/>
        <v>9.9999999976716936E-2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23750.51</v>
      </c>
      <c r="D1522" s="2">
        <f>'RAS-funkcijski'!E126</f>
        <v>24356.31</v>
      </c>
      <c r="E1522" s="2">
        <v>0</v>
      </c>
      <c r="F1522" s="2">
        <v>0</v>
      </c>
      <c r="G1522" s="3">
        <f t="shared" si="52"/>
        <v>8840.5018600000003</v>
      </c>
      <c r="H1522" s="3">
        <f t="shared" si="63"/>
        <v>0.80000000000291038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659448.61</v>
      </c>
      <c r="D1537" s="14">
        <f>'RAS-funkcijski'!E141</f>
        <v>767434.31</v>
      </c>
      <c r="E1537" s="14">
        <v>0</v>
      </c>
      <c r="F1537" s="14">
        <v>0</v>
      </c>
      <c r="G1537" s="15">
        <f t="shared" si="52"/>
        <v>300621.46051</v>
      </c>
      <c r="H1537" s="15">
        <f t="shared" si="63"/>
        <v>0.70000000006984919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22649</v>
      </c>
      <c r="E1538" s="7">
        <v>0</v>
      </c>
      <c r="F1538" s="7">
        <v>0</v>
      </c>
      <c r="G1538" s="8">
        <f t="shared" si="52"/>
        <v>45.298000000000002</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18451.669999999998</v>
      </c>
      <c r="E1539" s="2">
        <v>0</v>
      </c>
      <c r="F1539" s="2">
        <v>0</v>
      </c>
      <c r="G1539" s="3">
        <f t="shared" si="52"/>
        <v>73.80668</v>
      </c>
      <c r="H1539" s="3">
        <f t="shared" si="63"/>
        <v>0.33000000000174623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18451.669999999998</v>
      </c>
      <c r="E1540" s="2">
        <v>0</v>
      </c>
      <c r="F1540" s="2">
        <v>0</v>
      </c>
      <c r="G1540" s="3">
        <f t="shared" si="52"/>
        <v>110.71001999999999</v>
      </c>
      <c r="H1540" s="3">
        <f t="shared" si="63"/>
        <v>0.33000000000174623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18451.669999999998</v>
      </c>
      <c r="E1542" s="2">
        <v>0</v>
      </c>
      <c r="F1542" s="2">
        <v>0</v>
      </c>
      <c r="G1542" s="3">
        <f t="shared" si="52"/>
        <v>184.51669999999999</v>
      </c>
      <c r="H1542" s="3">
        <f t="shared" si="63"/>
        <v>0.33000000000174623</v>
      </c>
      <c r="I1542" s="11">
        <f t="shared" si="64"/>
        <v>60.890511000322206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4197.33</v>
      </c>
      <c r="E1555" s="2">
        <v>0</v>
      </c>
      <c r="F1555" s="2">
        <v>0</v>
      </c>
      <c r="G1555" s="3">
        <f t="shared" si="52"/>
        <v>151.10387999999998</v>
      </c>
      <c r="H1555" s="3">
        <f t="shared" si="63"/>
        <v>0.32999999999992724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4197.33</v>
      </c>
      <c r="E1556" s="2">
        <v>0</v>
      </c>
      <c r="F1556" s="2">
        <v>0</v>
      </c>
      <c r="G1556" s="3">
        <f t="shared" si="52"/>
        <v>159.49853999999999</v>
      </c>
      <c r="H1556" s="3">
        <f t="shared" si="63"/>
        <v>0.32999999999992724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4197.33</v>
      </c>
      <c r="E1558" s="2">
        <v>0</v>
      </c>
      <c r="F1558" s="2">
        <v>0</v>
      </c>
      <c r="G1558" s="3">
        <f t="shared" si="52"/>
        <v>176.28785999999999</v>
      </c>
      <c r="H1558" s="3">
        <f t="shared" si="63"/>
        <v>0.32999999999992724</v>
      </c>
      <c r="I1558" s="11">
        <f t="shared" si="66"/>
        <v>58.17499379998717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88983.9</v>
      </c>
      <c r="D1582" s="7"/>
      <c r="E1582" s="7">
        <v>0</v>
      </c>
      <c r="F1582" s="7">
        <v>0</v>
      </c>
      <c r="G1582" s="8">
        <f t="shared" ref="G1582:G1686" si="70">B1582/1000*C1582</f>
        <v>88.983899999999991</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726406.55</v>
      </c>
      <c r="D1583" s="2">
        <v>0</v>
      </c>
      <c r="E1583" s="2">
        <v>0</v>
      </c>
      <c r="F1583" s="2">
        <v>0</v>
      </c>
      <c r="G1583" s="3">
        <f t="shared" si="70"/>
        <v>1452.8131000000001</v>
      </c>
      <c r="H1583" s="3">
        <f t="shared" si="71"/>
        <v>0.44999999995343387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721652.89</v>
      </c>
      <c r="D1585" s="2">
        <v>0</v>
      </c>
      <c r="E1585" s="2">
        <v>0</v>
      </c>
      <c r="F1585" s="2">
        <v>0</v>
      </c>
      <c r="G1585" s="3">
        <f t="shared" si="70"/>
        <v>2886.6115600000003</v>
      </c>
      <c r="H1585" s="3">
        <f t="shared" si="71"/>
        <v>0.10999999998603016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624077.62</v>
      </c>
      <c r="D1586" s="2">
        <v>0</v>
      </c>
      <c r="E1586" s="2">
        <v>0</v>
      </c>
      <c r="F1586" s="2">
        <v>0</v>
      </c>
      <c r="G1586" s="3">
        <f t="shared" si="70"/>
        <v>3120.3881000000001</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79048.639999999999</v>
      </c>
      <c r="D1587" s="2">
        <v>0</v>
      </c>
      <c r="E1587" s="2">
        <v>0</v>
      </c>
      <c r="F1587" s="2">
        <v>0</v>
      </c>
      <c r="G1587" s="3">
        <f t="shared" si="70"/>
        <v>474.29183999999998</v>
      </c>
      <c r="H1587" s="3">
        <f t="shared" si="71"/>
        <v>0.36000000000058208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18343.57</v>
      </c>
      <c r="D1591" s="2">
        <v>0</v>
      </c>
      <c r="E1591" s="2">
        <v>0</v>
      </c>
      <c r="F1591" s="2">
        <v>0</v>
      </c>
      <c r="G1591" s="3">
        <f t="shared" si="70"/>
        <v>183.4357</v>
      </c>
      <c r="H1591" s="3">
        <f t="shared" si="71"/>
        <v>0.43000000000029104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183.06</v>
      </c>
      <c r="D1592" s="2">
        <v>0</v>
      </c>
      <c r="E1592" s="2">
        <v>0</v>
      </c>
      <c r="F1592" s="2">
        <v>0</v>
      </c>
      <c r="G1592" s="3">
        <f t="shared" si="70"/>
        <v>2.0136599999999998</v>
      </c>
      <c r="H1592" s="3">
        <f t="shared" si="71"/>
        <v>6.0000000000002274E-2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881.66</v>
      </c>
      <c r="D1594" s="2">
        <v>0</v>
      </c>
      <c r="E1594" s="2">
        <v>0</v>
      </c>
      <c r="F1594" s="2">
        <v>0</v>
      </c>
      <c r="G1594" s="3">
        <f t="shared" si="70"/>
        <v>11.46158</v>
      </c>
      <c r="H1594" s="3">
        <f t="shared" si="71"/>
        <v>0.34000000000003183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3872</v>
      </c>
      <c r="D1601" s="2">
        <v>0</v>
      </c>
      <c r="E1601" s="2">
        <v>0</v>
      </c>
      <c r="F1601" s="2">
        <v>0</v>
      </c>
      <c r="G1601" s="3">
        <f>B1601/1000*C1601</f>
        <v>77.44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719368.27999999991</v>
      </c>
      <c r="D1602" s="2">
        <v>0</v>
      </c>
      <c r="E1602" s="2">
        <v>0</v>
      </c>
      <c r="F1602" s="2">
        <v>0</v>
      </c>
      <c r="G1602" s="3">
        <f t="shared" si="70"/>
        <v>15106.73388</v>
      </c>
      <c r="H1602" s="3">
        <f t="shared" si="71"/>
        <v>0.27999999991152436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714354.27999999991</v>
      </c>
      <c r="D1604" s="2">
        <v>0</v>
      </c>
      <c r="E1604" s="2">
        <v>0</v>
      </c>
      <c r="F1604" s="2">
        <v>0</v>
      </c>
      <c r="G1604" s="3">
        <f t="shared" si="70"/>
        <v>16430.148439999997</v>
      </c>
      <c r="H1604" s="3">
        <f t="shared" si="71"/>
        <v>0.27999999991152436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618008.59</v>
      </c>
      <c r="D1605" s="2">
        <v>0</v>
      </c>
      <c r="E1605" s="2">
        <v>0</v>
      </c>
      <c r="F1605" s="2">
        <v>0</v>
      </c>
      <c r="G1605" s="3">
        <f t="shared" si="70"/>
        <v>14832.20616</v>
      </c>
      <c r="H1605" s="3">
        <f t="shared" si="71"/>
        <v>0.41000000003259629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77819.06</v>
      </c>
      <c r="D1606" s="2">
        <v>0</v>
      </c>
      <c r="E1606" s="2">
        <v>0</v>
      </c>
      <c r="F1606" s="2">
        <v>0</v>
      </c>
      <c r="G1606" s="3">
        <f t="shared" si="70"/>
        <v>1945.4765</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18343.57</v>
      </c>
      <c r="D1610" s="2">
        <v>0</v>
      </c>
      <c r="E1610" s="2">
        <v>0</v>
      </c>
      <c r="F1610" s="2">
        <v>0</v>
      </c>
      <c r="G1610" s="3">
        <f t="shared" si="70"/>
        <v>531.96352999999999</v>
      </c>
      <c r="H1610" s="3">
        <f t="shared" si="71"/>
        <v>0.43000000000029104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183.06</v>
      </c>
      <c r="D1611" s="2">
        <v>0</v>
      </c>
      <c r="E1611" s="2">
        <v>0</v>
      </c>
      <c r="F1611" s="2">
        <v>0</v>
      </c>
      <c r="G1611" s="3">
        <f t="shared" si="70"/>
        <v>5.4917999999999996</v>
      </c>
      <c r="H1611" s="3">
        <f t="shared" si="71"/>
        <v>6.0000000000002274E-2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881.66</v>
      </c>
      <c r="D1613" s="2">
        <v>0</v>
      </c>
      <c r="E1613" s="2">
        <v>0</v>
      </c>
      <c r="F1613" s="2">
        <v>0</v>
      </c>
      <c r="G1613" s="3">
        <f t="shared" si="70"/>
        <v>28.21312</v>
      </c>
      <c r="H1613" s="3">
        <f t="shared" si="71"/>
        <v>0.34000000000003183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4132.34</v>
      </c>
      <c r="D1620" s="2">
        <v>0</v>
      </c>
      <c r="E1620" s="2">
        <v>0</v>
      </c>
      <c r="F1620" s="2">
        <v>0</v>
      </c>
      <c r="G1620" s="3">
        <f>B1620/1000*C1620</f>
        <v>161.16126</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96022.170000000158</v>
      </c>
      <c r="D1621" s="2">
        <v>0</v>
      </c>
      <c r="E1621" s="2">
        <v>0</v>
      </c>
      <c r="F1621" s="2">
        <v>0</v>
      </c>
      <c r="G1621" s="3">
        <f t="shared" si="70"/>
        <v>3840.8868000000066</v>
      </c>
      <c r="H1621" s="3">
        <f t="shared" si="71"/>
        <v>0.17000000015832484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96022.17</v>
      </c>
      <c r="D1681" s="2">
        <v>0</v>
      </c>
      <c r="E1681" s="2">
        <v>0</v>
      </c>
      <c r="F1681" s="2">
        <v>0</v>
      </c>
      <c r="G1681" s="3">
        <f t="shared" si="70"/>
        <v>9602.2170000000006</v>
      </c>
      <c r="H1681" s="3">
        <f t="shared" si="71"/>
        <v>0.16999999999825377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195.35</v>
      </c>
      <c r="D1682" s="2">
        <v>0</v>
      </c>
      <c r="E1682" s="2">
        <v>0</v>
      </c>
      <c r="F1682" s="2">
        <v>0</v>
      </c>
      <c r="G1682" s="3">
        <f t="shared" si="70"/>
        <v>19.730350000000001</v>
      </c>
      <c r="H1682" s="3">
        <f t="shared" si="71"/>
        <v>0.34999999999999432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58646.5</v>
      </c>
      <c r="D1683" s="2">
        <v>0</v>
      </c>
      <c r="E1683" s="2">
        <v>0</v>
      </c>
      <c r="F1683" s="2">
        <v>0</v>
      </c>
      <c r="G1683" s="3">
        <f t="shared" si="70"/>
        <v>5981.9429999999993</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37180.32</v>
      </c>
      <c r="D1686" s="14">
        <v>0</v>
      </c>
      <c r="E1686" s="14">
        <v>0</v>
      </c>
      <c r="F1686" s="14">
        <v>0</v>
      </c>
      <c r="G1686" s="15">
        <f t="shared" si="70"/>
        <v>3903.9335999999998</v>
      </c>
      <c r="H1686" s="15">
        <f t="shared" si="71"/>
        <v>0.31999999999970896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2"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32" t="s">
        <v>6</v>
      </c>
      <c r="B2" s="333"/>
      <c r="C2" s="333"/>
      <c r="D2" s="333"/>
      <c r="E2" s="333"/>
      <c r="F2" s="33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4" t="s">
        <v>14</v>
      </c>
      <c r="B5" s="335"/>
      <c r="C5" s="166"/>
      <c r="D5" s="52"/>
      <c r="E5" s="52"/>
      <c r="F5" s="44"/>
    </row>
    <row r="6" spans="1:24" ht="12.75" customHeight="1" x14ac:dyDescent="0.2">
      <c r="A6" s="63">
        <v>6</v>
      </c>
      <c r="B6" s="220" t="s">
        <v>15</v>
      </c>
      <c r="C6" s="247" t="s">
        <v>16</v>
      </c>
      <c r="D6" s="60">
        <f>D7+D43+D49+D82+D106+D125+D134+D140</f>
        <v>659613.53999999992</v>
      </c>
      <c r="E6" s="60">
        <f>E7+E43+E49+E82+E106+E125+E134+E140</f>
        <v>713495.57000000007</v>
      </c>
      <c r="F6" s="45">
        <f t="shared" ref="F6:F132" si="0">IF(D6&lt;&gt;0,IF(E6/D6&gt;=100,"&gt;&gt;100",E6/D6*100),"-")</f>
        <v>108.16872710041703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617188.49999999988</v>
      </c>
      <c r="E49" s="60">
        <f>E50+E53+E58+E61+E64+E68+E71+E74+E77</f>
        <v>672318.9800000001</v>
      </c>
      <c r="F49" s="45">
        <f t="shared" si="0"/>
        <v>108.93251899541229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613743.30999999994</v>
      </c>
      <c r="E68" s="60">
        <f t="shared" si="11"/>
        <v>655522.32000000007</v>
      </c>
      <c r="F68" s="45">
        <f t="shared" si="0"/>
        <v>106.8072448724533</v>
      </c>
    </row>
    <row r="69" spans="1:6" ht="12.75" customHeight="1" x14ac:dyDescent="0.2">
      <c r="A69" s="63" t="s">
        <v>141</v>
      </c>
      <c r="B69" s="64" t="s">
        <v>142</v>
      </c>
      <c r="C69" s="247" t="s">
        <v>141</v>
      </c>
      <c r="D69" s="194">
        <v>612447.6</v>
      </c>
      <c r="E69" s="194">
        <v>655113.66</v>
      </c>
      <c r="F69" s="45">
        <f t="shared" si="0"/>
        <v>106.9664833366969</v>
      </c>
    </row>
    <row r="70" spans="1:6" ht="24" x14ac:dyDescent="0.2">
      <c r="A70" s="63" t="s">
        <v>143</v>
      </c>
      <c r="B70" s="64" t="s">
        <v>144</v>
      </c>
      <c r="C70" s="247" t="s">
        <v>143</v>
      </c>
      <c r="D70" s="194">
        <v>1295.71</v>
      </c>
      <c r="E70" s="194">
        <v>408.66</v>
      </c>
      <c r="F70" s="45">
        <f t="shared" si="0"/>
        <v>31.539464849387596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3445.19</v>
      </c>
      <c r="E77" s="60">
        <f t="shared" si="14"/>
        <v>16796.66</v>
      </c>
      <c r="F77" s="45">
        <f t="shared" si="0"/>
        <v>487.53943904400046</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3445.19</v>
      </c>
      <c r="E80" s="194">
        <v>16796.66</v>
      </c>
      <c r="F80" s="45">
        <f t="shared" si="0"/>
        <v>487.53943904400046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156.88</v>
      </c>
      <c r="E106" s="60">
        <f>E107+E112+E120+E124</f>
        <v>176.65</v>
      </c>
      <c r="F106" s="45">
        <f t="shared" si="0"/>
        <v>112.60198878123407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156.88</v>
      </c>
      <c r="E112" s="60">
        <f t="shared" si="20"/>
        <v>176.65</v>
      </c>
      <c r="F112" s="45">
        <f t="shared" si="0"/>
        <v>112.60198878123407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156.88</v>
      </c>
      <c r="E117" s="194">
        <v>176.65</v>
      </c>
      <c r="F117" s="45">
        <f t="shared" si="0"/>
        <v>112.60198878123407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570</v>
      </c>
      <c r="E125" s="60">
        <f t="shared" si="22"/>
        <v>1043</v>
      </c>
      <c r="F125" s="45">
        <f t="shared" si="0"/>
        <v>182.98245614035088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570</v>
      </c>
      <c r="E129" s="60">
        <f t="shared" si="24"/>
        <v>1043</v>
      </c>
      <c r="F129" s="45">
        <f t="shared" si="0"/>
        <v>182.98245614035088</v>
      </c>
    </row>
    <row r="130" spans="1:6" ht="12.75" customHeight="1" x14ac:dyDescent="0.2">
      <c r="A130" s="63">
        <v>6631</v>
      </c>
      <c r="B130" s="65" t="s">
        <v>263</v>
      </c>
      <c r="C130" s="247" t="s">
        <v>264</v>
      </c>
      <c r="D130" s="194">
        <v>570</v>
      </c>
      <c r="E130" s="194">
        <v>570</v>
      </c>
      <c r="F130" s="45">
        <f t="shared" si="0"/>
        <v>100</v>
      </c>
    </row>
    <row r="131" spans="1:6" ht="12.75" customHeight="1" x14ac:dyDescent="0.2">
      <c r="A131" s="63">
        <v>6632</v>
      </c>
      <c r="B131" s="182" t="s">
        <v>265</v>
      </c>
      <c r="C131" s="247" t="s">
        <v>266</v>
      </c>
      <c r="D131" s="194">
        <v>0</v>
      </c>
      <c r="E131" s="194">
        <v>473</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41548.160000000003</v>
      </c>
      <c r="E134" s="60">
        <f t="shared" si="25"/>
        <v>39856.94</v>
      </c>
      <c r="F134" s="45">
        <f t="shared" ref="F134:F229" si="26">IF(D134&lt;&gt;0,IF(E134/D134&gt;=100,"&gt;&gt;100",E134/D134*100),"-")</f>
        <v>95.929494832021447</v>
      </c>
    </row>
    <row r="135" spans="1:6" ht="24" x14ac:dyDescent="0.2">
      <c r="A135" s="63">
        <v>671</v>
      </c>
      <c r="B135" s="182" t="s">
        <v>273</v>
      </c>
      <c r="C135" s="247" t="s">
        <v>274</v>
      </c>
      <c r="D135" s="60">
        <f t="shared" ref="D135:E135" si="27">SUM(D136:D138)</f>
        <v>41548.160000000003</v>
      </c>
      <c r="E135" s="60">
        <f t="shared" si="27"/>
        <v>39856.94</v>
      </c>
      <c r="F135" s="45">
        <f t="shared" si="26"/>
        <v>95.929494832021447</v>
      </c>
    </row>
    <row r="136" spans="1:6" ht="12.75" customHeight="1" x14ac:dyDescent="0.2">
      <c r="A136" s="63">
        <v>6711</v>
      </c>
      <c r="B136" s="65" t="s">
        <v>275</v>
      </c>
      <c r="C136" s="247" t="s">
        <v>276</v>
      </c>
      <c r="D136" s="194">
        <v>38356.86</v>
      </c>
      <c r="E136" s="194">
        <v>39856.94</v>
      </c>
      <c r="F136" s="45">
        <f t="shared" si="26"/>
        <v>103.91085193104963</v>
      </c>
    </row>
    <row r="137" spans="1:6" ht="24" x14ac:dyDescent="0.2">
      <c r="A137" s="63">
        <v>6712</v>
      </c>
      <c r="B137" s="182" t="s">
        <v>277</v>
      </c>
      <c r="C137" s="247" t="s">
        <v>278</v>
      </c>
      <c r="D137" s="194">
        <v>3191.3</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150</v>
      </c>
      <c r="E140" s="60">
        <f t="shared" si="28"/>
        <v>100</v>
      </c>
      <c r="F140" s="45">
        <f t="shared" si="26"/>
        <v>66.666666666666657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150</v>
      </c>
      <c r="E151" s="194">
        <v>100</v>
      </c>
      <c r="F151" s="45">
        <f t="shared" si="26"/>
        <v>66.666666666666657</v>
      </c>
    </row>
    <row r="152" spans="1:6" ht="12.75" customHeight="1" x14ac:dyDescent="0.2">
      <c r="A152" s="63">
        <v>3</v>
      </c>
      <c r="B152" s="64" t="s">
        <v>307</v>
      </c>
      <c r="C152" s="247" t="s">
        <v>13</v>
      </c>
      <c r="D152" s="60">
        <f>D153+D164+D202+D221+D230+D262+D273</f>
        <v>654868.69000000006</v>
      </c>
      <c r="E152" s="60">
        <f>E153+E164+E202+E221+E230+E262+E273</f>
        <v>766552.64999999991</v>
      </c>
      <c r="F152" s="45">
        <f t="shared" si="26"/>
        <v>117.05440521213495</v>
      </c>
    </row>
    <row r="153" spans="1:6" ht="12.75" customHeight="1" x14ac:dyDescent="0.2">
      <c r="A153" s="63">
        <v>31</v>
      </c>
      <c r="B153" s="64" t="s">
        <v>308</v>
      </c>
      <c r="C153" s="247" t="s">
        <v>3</v>
      </c>
      <c r="D153" s="60">
        <f t="shared" ref="D153:E153" si="30">D154+D159+D160</f>
        <v>563226.91</v>
      </c>
      <c r="E153" s="60">
        <f t="shared" si="30"/>
        <v>665554.77999999991</v>
      </c>
      <c r="F153" s="45">
        <f t="shared" si="26"/>
        <v>118.1681429248471</v>
      </c>
    </row>
    <row r="154" spans="1:6" ht="12.75" customHeight="1" x14ac:dyDescent="0.2">
      <c r="A154" s="63">
        <v>311</v>
      </c>
      <c r="B154" s="64" t="s">
        <v>309</v>
      </c>
      <c r="C154" s="247" t="s">
        <v>310</v>
      </c>
      <c r="D154" s="60">
        <f t="shared" ref="D154:E154" si="31">SUM(D155:D158)</f>
        <v>462555.29</v>
      </c>
      <c r="E154" s="60">
        <f t="shared" si="31"/>
        <v>552028.09</v>
      </c>
      <c r="F154" s="45">
        <f t="shared" si="26"/>
        <v>119.34315787416463</v>
      </c>
    </row>
    <row r="155" spans="1:6" ht="12.75" customHeight="1" x14ac:dyDescent="0.2">
      <c r="A155" s="63">
        <v>3111</v>
      </c>
      <c r="B155" s="64" t="s">
        <v>311</v>
      </c>
      <c r="C155" s="247" t="s">
        <v>312</v>
      </c>
      <c r="D155" s="194">
        <v>452434.72</v>
      </c>
      <c r="E155" s="194">
        <v>536573.26</v>
      </c>
      <c r="F155" s="45">
        <f t="shared" si="26"/>
        <v>118.59683536223746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8379.73</v>
      </c>
      <c r="E157" s="194">
        <v>11955.84</v>
      </c>
      <c r="F157" s="45">
        <f t="shared" si="26"/>
        <v>142.67571866873993</v>
      </c>
    </row>
    <row r="158" spans="1:6" ht="12.75" customHeight="1" x14ac:dyDescent="0.2">
      <c r="A158" s="63">
        <v>3114</v>
      </c>
      <c r="B158" s="65" t="s">
        <v>317</v>
      </c>
      <c r="C158" s="247" t="s">
        <v>318</v>
      </c>
      <c r="D158" s="194">
        <v>1740.84</v>
      </c>
      <c r="E158" s="194">
        <v>3498.99</v>
      </c>
      <c r="F158" s="45">
        <f t="shared" si="26"/>
        <v>200.99434755635207</v>
      </c>
    </row>
    <row r="159" spans="1:6" ht="12.75" customHeight="1" x14ac:dyDescent="0.2">
      <c r="A159" s="63">
        <v>312</v>
      </c>
      <c r="B159" s="65" t="s">
        <v>319</v>
      </c>
      <c r="C159" s="247" t="s">
        <v>320</v>
      </c>
      <c r="D159" s="194">
        <v>24349.88</v>
      </c>
      <c r="E159" s="194">
        <v>24624.44</v>
      </c>
      <c r="F159" s="45">
        <f t="shared" si="26"/>
        <v>101.1275620249463</v>
      </c>
    </row>
    <row r="160" spans="1:6" ht="12.75" customHeight="1" x14ac:dyDescent="0.2">
      <c r="A160" s="63">
        <v>313</v>
      </c>
      <c r="B160" s="65" t="s">
        <v>321</v>
      </c>
      <c r="C160" s="247" t="s">
        <v>322</v>
      </c>
      <c r="D160" s="60">
        <f t="shared" ref="D160:E160" si="32">SUM(D161:D163)</f>
        <v>76321.740000000005</v>
      </c>
      <c r="E160" s="60">
        <f t="shared" si="32"/>
        <v>88902.25</v>
      </c>
      <c r="F160" s="45">
        <f t="shared" si="26"/>
        <v>116.48352094698049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76321.740000000005</v>
      </c>
      <c r="E162" s="194">
        <v>88902.25</v>
      </c>
      <c r="F162" s="45">
        <f t="shared" si="26"/>
        <v>116.48352094698049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75434.02</v>
      </c>
      <c r="E164" s="60">
        <f>E165+E170+E178+E188+E189+E194</f>
        <v>82471.24000000002</v>
      </c>
      <c r="F164" s="45">
        <f t="shared" si="26"/>
        <v>109.32897385026014</v>
      </c>
    </row>
    <row r="165" spans="1:6" ht="12.75" customHeight="1" x14ac:dyDescent="0.2">
      <c r="A165" s="63">
        <v>321</v>
      </c>
      <c r="B165" s="64" t="s">
        <v>331</v>
      </c>
      <c r="C165" s="247" t="s">
        <v>332</v>
      </c>
      <c r="D165" s="60">
        <f t="shared" ref="D165:E165" si="33">SUM(D166:D169)</f>
        <v>25160.14</v>
      </c>
      <c r="E165" s="60">
        <f t="shared" si="33"/>
        <v>25892.28</v>
      </c>
      <c r="F165" s="45">
        <f t="shared" si="26"/>
        <v>102.90992021507034</v>
      </c>
    </row>
    <row r="166" spans="1:6" ht="12.75" customHeight="1" x14ac:dyDescent="0.2">
      <c r="A166" s="63">
        <v>3211</v>
      </c>
      <c r="B166" s="64" t="s">
        <v>333</v>
      </c>
      <c r="C166" s="247" t="s">
        <v>334</v>
      </c>
      <c r="D166" s="194">
        <v>3511.32</v>
      </c>
      <c r="E166" s="194">
        <v>3604.52</v>
      </c>
      <c r="F166" s="45">
        <f t="shared" si="26"/>
        <v>102.65427246733421</v>
      </c>
    </row>
    <row r="167" spans="1:6" ht="12.75" customHeight="1" x14ac:dyDescent="0.2">
      <c r="A167" s="63">
        <v>3212</v>
      </c>
      <c r="B167" s="64" t="s">
        <v>335</v>
      </c>
      <c r="C167" s="247" t="s">
        <v>336</v>
      </c>
      <c r="D167" s="194">
        <v>19995.34</v>
      </c>
      <c r="E167" s="194">
        <v>21310.76</v>
      </c>
      <c r="F167" s="45">
        <f t="shared" si="26"/>
        <v>106.5786328214474</v>
      </c>
    </row>
    <row r="168" spans="1:6" ht="12.75" customHeight="1" x14ac:dyDescent="0.2">
      <c r="A168" s="63">
        <v>3213</v>
      </c>
      <c r="B168" s="64" t="s">
        <v>337</v>
      </c>
      <c r="C168" s="247" t="s">
        <v>338</v>
      </c>
      <c r="D168" s="194">
        <v>1268.48</v>
      </c>
      <c r="E168" s="194">
        <v>525</v>
      </c>
      <c r="F168" s="45">
        <f t="shared" si="26"/>
        <v>41.388118062563066</v>
      </c>
    </row>
    <row r="169" spans="1:6" ht="12.75" customHeight="1" x14ac:dyDescent="0.2">
      <c r="A169" s="63">
        <v>3214</v>
      </c>
      <c r="B169" s="64" t="s">
        <v>339</v>
      </c>
      <c r="C169" s="247" t="s">
        <v>340</v>
      </c>
      <c r="D169" s="194">
        <v>385</v>
      </c>
      <c r="E169" s="194">
        <v>452</v>
      </c>
      <c r="F169" s="45">
        <f t="shared" si="26"/>
        <v>117.40259740259739</v>
      </c>
    </row>
    <row r="170" spans="1:6" ht="12.75" customHeight="1" x14ac:dyDescent="0.2">
      <c r="A170" s="63">
        <v>322</v>
      </c>
      <c r="B170" s="64" t="s">
        <v>341</v>
      </c>
      <c r="C170" s="247" t="s">
        <v>342</v>
      </c>
      <c r="D170" s="60">
        <f t="shared" ref="D170:E170" si="34">SUM(D171:D177)</f>
        <v>38074.79</v>
      </c>
      <c r="E170" s="60">
        <f t="shared" si="34"/>
        <v>39343.05000000001</v>
      </c>
      <c r="F170" s="45">
        <f t="shared" si="26"/>
        <v>103.33097044002085</v>
      </c>
    </row>
    <row r="171" spans="1:6" ht="12.75" customHeight="1" x14ac:dyDescent="0.2">
      <c r="A171" s="63">
        <v>3221</v>
      </c>
      <c r="B171" s="64" t="s">
        <v>343</v>
      </c>
      <c r="C171" s="247" t="s">
        <v>344</v>
      </c>
      <c r="D171" s="194">
        <v>4862.07</v>
      </c>
      <c r="E171" s="194">
        <v>4776.37</v>
      </c>
      <c r="F171" s="45">
        <f t="shared" si="26"/>
        <v>98.237376261551162</v>
      </c>
    </row>
    <row r="172" spans="1:6" ht="12.75" customHeight="1" x14ac:dyDescent="0.2">
      <c r="A172" s="63">
        <v>3222</v>
      </c>
      <c r="B172" s="64" t="s">
        <v>345</v>
      </c>
      <c r="C172" s="247" t="s">
        <v>346</v>
      </c>
      <c r="D172" s="194">
        <v>23750.51</v>
      </c>
      <c r="E172" s="194">
        <v>24356.31</v>
      </c>
      <c r="F172" s="45">
        <f t="shared" si="26"/>
        <v>102.55068206956399</v>
      </c>
    </row>
    <row r="173" spans="1:6" ht="12.75" customHeight="1" x14ac:dyDescent="0.2">
      <c r="A173" s="63">
        <v>3223</v>
      </c>
      <c r="B173" s="65" t="s">
        <v>347</v>
      </c>
      <c r="C173" s="247" t="s">
        <v>348</v>
      </c>
      <c r="D173" s="194">
        <v>8403</v>
      </c>
      <c r="E173" s="194">
        <v>9782.2000000000007</v>
      </c>
      <c r="F173" s="45">
        <f t="shared" si="26"/>
        <v>116.41318576698798</v>
      </c>
    </row>
    <row r="174" spans="1:6" ht="12.75" customHeight="1" x14ac:dyDescent="0.2">
      <c r="A174" s="63">
        <v>3224</v>
      </c>
      <c r="B174" s="65" t="s">
        <v>349</v>
      </c>
      <c r="C174" s="247" t="s">
        <v>350</v>
      </c>
      <c r="D174" s="194">
        <v>235.69</v>
      </c>
      <c r="E174" s="194">
        <v>253.16</v>
      </c>
      <c r="F174" s="45">
        <f t="shared" si="26"/>
        <v>107.41227884085028</v>
      </c>
    </row>
    <row r="175" spans="1:6" ht="12.75" customHeight="1" x14ac:dyDescent="0.2">
      <c r="A175" s="63">
        <v>3225</v>
      </c>
      <c r="B175" s="65" t="s">
        <v>351</v>
      </c>
      <c r="C175" s="247" t="s">
        <v>352</v>
      </c>
      <c r="D175" s="194">
        <v>643.63</v>
      </c>
      <c r="E175" s="327">
        <v>0</v>
      </c>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179.89</v>
      </c>
      <c r="E177" s="194">
        <v>175.01</v>
      </c>
      <c r="F177" s="45">
        <f t="shared" si="26"/>
        <v>97.287231085663464</v>
      </c>
    </row>
    <row r="178" spans="1:6" ht="12.75" customHeight="1" x14ac:dyDescent="0.2">
      <c r="A178" s="63">
        <v>323</v>
      </c>
      <c r="B178" s="65" t="s">
        <v>357</v>
      </c>
      <c r="C178" s="247" t="s">
        <v>358</v>
      </c>
      <c r="D178" s="60">
        <f t="shared" ref="D178:E178" si="35">SUM(D179:D187)</f>
        <v>10269.11</v>
      </c>
      <c r="E178" s="60">
        <f t="shared" si="35"/>
        <v>12194.25</v>
      </c>
      <c r="F178" s="45">
        <f t="shared" si="26"/>
        <v>118.74690211712601</v>
      </c>
    </row>
    <row r="179" spans="1:6" ht="12.75" customHeight="1" x14ac:dyDescent="0.2">
      <c r="A179" s="63">
        <v>3231</v>
      </c>
      <c r="B179" s="65" t="s">
        <v>359</v>
      </c>
      <c r="C179" s="247" t="s">
        <v>360</v>
      </c>
      <c r="D179" s="194">
        <v>1504.29</v>
      </c>
      <c r="E179" s="194">
        <v>1573.62</v>
      </c>
      <c r="F179" s="45">
        <f t="shared" si="26"/>
        <v>104.60881877829407</v>
      </c>
    </row>
    <row r="180" spans="1:6" ht="12.75" customHeight="1" x14ac:dyDescent="0.2">
      <c r="A180" s="63">
        <v>3232</v>
      </c>
      <c r="B180" s="65" t="s">
        <v>361</v>
      </c>
      <c r="C180" s="247" t="s">
        <v>362</v>
      </c>
      <c r="D180" s="194">
        <v>1701.13</v>
      </c>
      <c r="E180" s="194">
        <v>1509.86</v>
      </c>
      <c r="F180" s="45">
        <f t="shared" si="26"/>
        <v>88.756297284746012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2186.1</v>
      </c>
      <c r="E182" s="194">
        <v>2255.94</v>
      </c>
      <c r="F182" s="45">
        <f t="shared" si="26"/>
        <v>103.19473034170441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1398.8</v>
      </c>
      <c r="E184" s="194">
        <v>1068.9000000000001</v>
      </c>
      <c r="F184" s="45">
        <f t="shared" si="26"/>
        <v>76.41549899914213</v>
      </c>
    </row>
    <row r="185" spans="1:6" ht="12.75" customHeight="1" x14ac:dyDescent="0.2">
      <c r="A185" s="63">
        <v>3237</v>
      </c>
      <c r="B185" s="64" t="s">
        <v>371</v>
      </c>
      <c r="C185" s="247" t="s">
        <v>372</v>
      </c>
      <c r="D185" s="194">
        <v>0</v>
      </c>
      <c r="E185" s="194">
        <v>1936.25</v>
      </c>
      <c r="F185" s="45" t="str">
        <f t="shared" si="26"/>
        <v>-</v>
      </c>
    </row>
    <row r="186" spans="1:6" ht="12.75" customHeight="1" x14ac:dyDescent="0.2">
      <c r="A186" s="63">
        <v>3238</v>
      </c>
      <c r="B186" s="64" t="s">
        <v>373</v>
      </c>
      <c r="C186" s="247" t="s">
        <v>374</v>
      </c>
      <c r="D186" s="194">
        <v>2497.88</v>
      </c>
      <c r="E186" s="194">
        <v>2633.68</v>
      </c>
      <c r="F186" s="45">
        <f t="shared" si="26"/>
        <v>105.43661024548815</v>
      </c>
    </row>
    <row r="187" spans="1:6" ht="12.75" customHeight="1" x14ac:dyDescent="0.2">
      <c r="A187" s="63">
        <v>3239</v>
      </c>
      <c r="B187" s="64" t="s">
        <v>375</v>
      </c>
      <c r="C187" s="247" t="s">
        <v>376</v>
      </c>
      <c r="D187" s="194">
        <v>980.91</v>
      </c>
      <c r="E187" s="194">
        <v>1216</v>
      </c>
      <c r="F187" s="45">
        <f t="shared" si="26"/>
        <v>123.96652088366923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1929.98</v>
      </c>
      <c r="E194" s="60">
        <f t="shared" si="36"/>
        <v>5041.66</v>
      </c>
      <c r="F194" s="45">
        <f t="shared" si="26"/>
        <v>261.22861376801831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602.47</v>
      </c>
      <c r="E197" s="194">
        <v>486.77</v>
      </c>
      <c r="F197" s="45">
        <f t="shared" si="26"/>
        <v>80.795724268428287</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338.66</v>
      </c>
      <c r="E199" s="194">
        <v>2496</v>
      </c>
      <c r="F199" s="45">
        <f t="shared" si="26"/>
        <v>737.02238233036076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800.76</v>
      </c>
      <c r="E201" s="194">
        <v>1838.89</v>
      </c>
      <c r="F201" s="45">
        <f t="shared" si="26"/>
        <v>229.6430890653879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15999.84</v>
      </c>
      <c r="E262" s="60">
        <f t="shared" si="55"/>
        <v>18343.57</v>
      </c>
      <c r="F262" s="45">
        <f t="shared" ref="F262:F268" si="56">IF(D262&lt;&gt;0,IF(E262/D262&gt;=100,"&gt;&gt;100",E262/D262*100),"-")</f>
        <v>114.64845898458984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15999.84</v>
      </c>
      <c r="E269" s="60">
        <f t="shared" si="58"/>
        <v>18343.57</v>
      </c>
      <c r="F269" s="45">
        <f t="shared" ref="F269:F272" si="59">IF(D269&lt;&gt;0,IF(E269/D269&gt;=100,"&gt;&gt;100",E269/D269*100),"-")</f>
        <v>114.64845898458984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15999.84</v>
      </c>
      <c r="E271" s="194">
        <v>18343.57</v>
      </c>
      <c r="F271" s="45">
        <f t="shared" si="59"/>
        <v>114.64845898458984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207.92</v>
      </c>
      <c r="E273" s="60">
        <f t="shared" si="60"/>
        <v>183.06</v>
      </c>
      <c r="F273" s="45">
        <f t="shared" ref="F273:F277" si="61">IF(D273&lt;&gt;0,IF(E273/D273&gt;=100,"&gt;&gt;100",E273/D273*100),"-")</f>
        <v>88.043478260869563</v>
      </c>
    </row>
    <row r="274" spans="1:6" ht="12.75" customHeight="1" x14ac:dyDescent="0.2">
      <c r="A274" s="63">
        <v>381</v>
      </c>
      <c r="B274" s="64" t="s">
        <v>540</v>
      </c>
      <c r="C274" s="247" t="s">
        <v>541</v>
      </c>
      <c r="D274" s="60">
        <f t="shared" ref="D274:E274" si="62">SUM(D275:D277)</f>
        <v>207.92</v>
      </c>
      <c r="E274" s="60">
        <f t="shared" si="62"/>
        <v>183.06</v>
      </c>
      <c r="F274" s="45">
        <f t="shared" si="61"/>
        <v>88.043478260869563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207.92</v>
      </c>
      <c r="E276" s="194">
        <v>183.06</v>
      </c>
      <c r="F276" s="45">
        <f t="shared" si="61"/>
        <v>88.043478260869563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654868.69000000006</v>
      </c>
      <c r="E299" s="60">
        <f>E152-E297+E298</f>
        <v>766552.64999999991</v>
      </c>
      <c r="F299" s="45">
        <f t="shared" si="68"/>
        <v>117.05440521213495</v>
      </c>
    </row>
    <row r="300" spans="1:6" ht="12.75" customHeight="1" x14ac:dyDescent="0.2">
      <c r="A300" s="63" t="s">
        <v>581</v>
      </c>
      <c r="B300" s="64" t="s">
        <v>592</v>
      </c>
      <c r="C300" s="247" t="s">
        <v>593</v>
      </c>
      <c r="D300" s="60">
        <f>IF(D6&gt;=D299,D6-D299,0)</f>
        <v>4744.8499999998603</v>
      </c>
      <c r="E300" s="60">
        <f>IF(E6&gt;=E299,E6-E299,0)</f>
        <v>0</v>
      </c>
      <c r="F300" s="45">
        <f t="shared" si="68"/>
        <v>0</v>
      </c>
    </row>
    <row r="301" spans="1:6" ht="12.75" customHeight="1" x14ac:dyDescent="0.2">
      <c r="A301" s="63" t="s">
        <v>581</v>
      </c>
      <c r="B301" s="64" t="s">
        <v>594</v>
      </c>
      <c r="C301" s="247" t="s">
        <v>595</v>
      </c>
      <c r="D301" s="60">
        <f>IF(D299&gt;=D6,D299-D6,0)</f>
        <v>0</v>
      </c>
      <c r="E301" s="60">
        <f>IF(E299&gt;=E6,E299-E6,0)</f>
        <v>53057.079999999842</v>
      </c>
      <c r="F301" s="45" t="str">
        <f t="shared" si="68"/>
        <v>-</v>
      </c>
    </row>
    <row r="302" spans="1:6" ht="12.75" customHeight="1" x14ac:dyDescent="0.2">
      <c r="A302" s="63">
        <v>92211</v>
      </c>
      <c r="B302" s="64" t="s">
        <v>596</v>
      </c>
      <c r="C302" s="247" t="s">
        <v>597</v>
      </c>
      <c r="D302" s="194">
        <v>4301.58</v>
      </c>
      <c r="E302" s="194">
        <v>4559.42</v>
      </c>
      <c r="F302" s="45">
        <f t="shared" si="68"/>
        <v>105.99407659511158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424.55</v>
      </c>
      <c r="E304" s="194">
        <v>56747.9</v>
      </c>
      <c r="F304" s="45" t="str">
        <f t="shared" si="68"/>
        <v>&gt;&gt;100</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34" t="s">
        <v>606</v>
      </c>
      <c r="B307" s="33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4579.92</v>
      </c>
      <c r="E360" s="60">
        <f t="shared" si="86"/>
        <v>881.66</v>
      </c>
      <c r="F360" s="45">
        <f t="shared" si="72"/>
        <v>19.250554594840082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4579.92</v>
      </c>
      <c r="E373" s="60">
        <f t="shared" si="90"/>
        <v>881.66</v>
      </c>
      <c r="F373" s="45">
        <f t="shared" si="72"/>
        <v>19.250554594840082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3191.3</v>
      </c>
      <c r="E379" s="60">
        <f t="shared" si="92"/>
        <v>0</v>
      </c>
      <c r="F379" s="45">
        <f t="shared" si="72"/>
        <v>0</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3191.3</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1388.62</v>
      </c>
      <c r="E393" s="60">
        <f t="shared" si="94"/>
        <v>881.66</v>
      </c>
      <c r="F393" s="45">
        <f t="shared" si="72"/>
        <v>63.491812014806072</v>
      </c>
    </row>
    <row r="394" spans="1:6" ht="12.75" customHeight="1" x14ac:dyDescent="0.2">
      <c r="A394" s="63">
        <v>4241</v>
      </c>
      <c r="B394" s="64" t="s">
        <v>756</v>
      </c>
      <c r="C394" s="247" t="s">
        <v>757</v>
      </c>
      <c r="D394" s="194">
        <v>1388.62</v>
      </c>
      <c r="E394" s="194">
        <v>881.66</v>
      </c>
      <c r="F394" s="45">
        <f t="shared" si="72"/>
        <v>63.491812014806072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4579.92</v>
      </c>
      <c r="E418" s="60">
        <f t="shared" si="102"/>
        <v>881.66</v>
      </c>
      <c r="F418" s="45">
        <f t="shared" si="72"/>
        <v>19.250554594840082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10376.620000000001</v>
      </c>
      <c r="E420" s="194">
        <v>10469.530000000001</v>
      </c>
      <c r="F420" s="45">
        <f t="shared" si="72"/>
        <v>100.89537826382772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659613.53999999992</v>
      </c>
      <c r="E422" s="60">
        <f>E6+E308</f>
        <v>713495.57000000007</v>
      </c>
      <c r="F422" s="45">
        <f t="shared" si="72"/>
        <v>108.16872710041703</v>
      </c>
    </row>
    <row r="423" spans="1:6" ht="12.75" customHeight="1" x14ac:dyDescent="0.2">
      <c r="A423" s="63" t="s">
        <v>581</v>
      </c>
      <c r="B423" s="64" t="s">
        <v>804</v>
      </c>
      <c r="C423" s="247" t="s">
        <v>805</v>
      </c>
      <c r="D423" s="60">
        <f t="shared" ref="D423:E423" si="103">D299+D360</f>
        <v>659448.6100000001</v>
      </c>
      <c r="E423" s="60">
        <f t="shared" si="103"/>
        <v>767434.30999999994</v>
      </c>
      <c r="F423" s="45">
        <f t="shared" si="72"/>
        <v>116.37515014248036</v>
      </c>
    </row>
    <row r="424" spans="1:6" ht="12.75" customHeight="1" x14ac:dyDescent="0.2">
      <c r="A424" s="63" t="s">
        <v>581</v>
      </c>
      <c r="B424" s="64" t="s">
        <v>806</v>
      </c>
      <c r="C424" s="247" t="s">
        <v>807</v>
      </c>
      <c r="D424" s="60">
        <f t="shared" ref="D424:E424" si="104">IF(D422&gt;=D423,D422-D423,0)</f>
        <v>164.92999999981839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53938.739999999874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6075.0400000000009</v>
      </c>
      <c r="E427" s="60">
        <f t="shared" si="107"/>
        <v>5910.1100000000006</v>
      </c>
      <c r="F427" s="45">
        <f t="shared" si="72"/>
        <v>97.285120756406542</v>
      </c>
    </row>
    <row r="428" spans="1:6" ht="24" x14ac:dyDescent="0.2">
      <c r="A428" s="249" t="s">
        <v>815</v>
      </c>
      <c r="B428" s="243" t="s">
        <v>816</v>
      </c>
      <c r="C428" s="250" t="s">
        <v>817</v>
      </c>
      <c r="D428" s="81">
        <f t="shared" ref="D428:E428" si="108">D304+D421</f>
        <v>424.55</v>
      </c>
      <c r="E428" s="81">
        <f t="shared" si="108"/>
        <v>56747.9</v>
      </c>
      <c r="F428" s="61" t="str">
        <f t="shared" si="72"/>
        <v>&gt;&gt;100</v>
      </c>
    </row>
    <row r="429" spans="1:6" s="55" customFormat="1" ht="20.100000000000001" customHeight="1" x14ac:dyDescent="0.2">
      <c r="A429" s="334" t="s">
        <v>818</v>
      </c>
      <c r="B429" s="33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659613.53999999992</v>
      </c>
      <c r="E643" s="60">
        <f>E422+E430</f>
        <v>713495.57000000007</v>
      </c>
      <c r="F643" s="45">
        <f t="shared" si="109"/>
        <v>108.16872710041703</v>
      </c>
    </row>
    <row r="644" spans="1:6" ht="12.75" customHeight="1" x14ac:dyDescent="0.2">
      <c r="A644" s="63" t="s">
        <v>581</v>
      </c>
      <c r="B644" s="64" t="s">
        <v>1237</v>
      </c>
      <c r="C644" s="247" t="s">
        <v>1238</v>
      </c>
      <c r="D644" s="60">
        <f>D423+D535</f>
        <v>659448.6100000001</v>
      </c>
      <c r="E644" s="60">
        <f>E423+E535</f>
        <v>767434.30999999994</v>
      </c>
      <c r="F644" s="45">
        <f t="shared" si="109"/>
        <v>116.37515014248036</v>
      </c>
    </row>
    <row r="645" spans="1:6" ht="12.75" customHeight="1" x14ac:dyDescent="0.2">
      <c r="A645" s="63" t="s">
        <v>581</v>
      </c>
      <c r="B645" s="64" t="s">
        <v>1239</v>
      </c>
      <c r="C645" s="247" t="s">
        <v>1240</v>
      </c>
      <c r="D645" s="60">
        <f t="shared" ref="D645:E645" si="163">IF(D643&gt;=D644,D643-D644,0)</f>
        <v>164.92999999981839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53938.739999999874</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6075.0400000000009</v>
      </c>
      <c r="E648" s="60">
        <f>IF(E427-E426+E642-E641&gt;=0,E427-E426+E642-E641,0)</f>
        <v>5910.1100000000006</v>
      </c>
      <c r="F648" s="45">
        <f t="shared" si="109"/>
        <v>97.285120756406542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5910.1100000001825</v>
      </c>
      <c r="E650" s="60">
        <f t="shared" si="166"/>
        <v>59848.849999999875</v>
      </c>
      <c r="F650" s="45">
        <f t="shared" si="109"/>
        <v>1012.6520487774005</v>
      </c>
    </row>
    <row r="651" spans="1:6" ht="24" x14ac:dyDescent="0.2">
      <c r="A651" s="249" t="s">
        <v>1251</v>
      </c>
      <c r="B651" s="184" t="s">
        <v>1252</v>
      </c>
      <c r="C651" s="250" t="s">
        <v>1251</v>
      </c>
      <c r="D651" s="196">
        <v>46889.48</v>
      </c>
      <c r="E651" s="196">
        <v>0</v>
      </c>
      <c r="F651" s="61">
        <f t="shared" si="109"/>
        <v>0</v>
      </c>
    </row>
    <row r="652" spans="1:6" s="55" customFormat="1" ht="20.100000000000001" customHeight="1" x14ac:dyDescent="0.2">
      <c r="A652" s="334" t="s">
        <v>1253</v>
      </c>
      <c r="B652" s="335"/>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19616.47</v>
      </c>
      <c r="E654" s="194"/>
      <c r="F654" s="45">
        <f t="shared" si="167"/>
        <v>0</v>
      </c>
    </row>
    <row r="655" spans="1:6" ht="12.75" customHeight="1" x14ac:dyDescent="0.2">
      <c r="A655" s="63" t="s">
        <v>1258</v>
      </c>
      <c r="B655" s="64" t="s">
        <v>1259</v>
      </c>
      <c r="C655" s="247" t="s">
        <v>1258</v>
      </c>
      <c r="D655" s="194">
        <v>19616.47</v>
      </c>
      <c r="E655" s="194"/>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31</v>
      </c>
      <c r="E658" s="253">
        <v>32</v>
      </c>
      <c r="F658" s="45">
        <f t="shared" si="167"/>
        <v>103.2258064516129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21</v>
      </c>
      <c r="E660" s="253">
        <v>21</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601000</v>
      </c>
      <c r="E683" s="192">
        <v>641072.24</v>
      </c>
      <c r="F683" s="71">
        <f t="shared" si="167"/>
        <v>106.66759400998336</v>
      </c>
    </row>
    <row r="684" spans="1:6" ht="24" x14ac:dyDescent="0.2">
      <c r="A684" s="70">
        <v>63613</v>
      </c>
      <c r="B684" s="182" t="s">
        <v>1317</v>
      </c>
      <c r="C684" s="278" t="s">
        <v>1318</v>
      </c>
      <c r="D684" s="192">
        <v>11447.6</v>
      </c>
      <c r="E684" s="192">
        <v>14041.42</v>
      </c>
      <c r="F684" s="71">
        <f t="shared" si="167"/>
        <v>122.658199098501</v>
      </c>
    </row>
    <row r="685" spans="1:6" ht="24" x14ac:dyDescent="0.2">
      <c r="A685" s="63">
        <v>63622</v>
      </c>
      <c r="B685" s="244" t="s">
        <v>1319</v>
      </c>
      <c r="C685" s="247" t="s">
        <v>1320</v>
      </c>
      <c r="D685" s="194">
        <v>1295.71</v>
      </c>
      <c r="E685" s="194">
        <v>408.66</v>
      </c>
      <c r="F685" s="45">
        <f t="shared" si="167"/>
        <v>31.539464849387596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63.97</v>
      </c>
      <c r="E724" s="192">
        <v>176.65</v>
      </c>
      <c r="F724" s="71">
        <f t="shared" si="167"/>
        <v>276.14506800062532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19995.34</v>
      </c>
      <c r="E734" s="192">
        <v>21310.76</v>
      </c>
      <c r="F734" s="71">
        <f t="shared" si="167"/>
        <v>106.5786328214474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1085</v>
      </c>
      <c r="E736" s="194">
        <v>775</v>
      </c>
      <c r="F736" s="45">
        <f t="shared" si="167"/>
        <v>71.428571428571431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336</v>
      </c>
      <c r="E744" s="192">
        <v>2496</v>
      </c>
      <c r="F744" s="71">
        <f t="shared" si="170"/>
        <v>742.85714285714289</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15999.84</v>
      </c>
      <c r="E855" s="194">
        <v>18343.57</v>
      </c>
      <c r="F855" s="45">
        <f t="shared" si="169"/>
        <v>114.64845898458984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30" t="s">
        <v>1947</v>
      </c>
      <c r="B1010" s="33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28"/>
      <c r="E1021" s="329"/>
      <c r="F1021" s="51"/>
    </row>
    <row r="1022" spans="1:6" ht="15" customHeight="1" x14ac:dyDescent="0.2">
      <c r="A1022" s="140"/>
      <c r="B1022" s="163"/>
      <c r="C1022" s="173"/>
      <c r="D1022" s="328"/>
      <c r="E1022" s="32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2" t="s">
        <v>1969</v>
      </c>
      <c r="B2" s="343"/>
      <c r="C2" s="343"/>
      <c r="D2" s="343"/>
      <c r="E2" s="343"/>
      <c r="F2" s="343"/>
      <c r="G2" s="343"/>
      <c r="H2" s="343"/>
      <c r="I2" s="34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4" t="s">
        <v>1971</v>
      </c>
      <c r="B4" s="345"/>
      <c r="C4" s="345"/>
      <c r="D4" s="345"/>
      <c r="E4" s="345"/>
      <c r="F4" s="345"/>
      <c r="G4" s="345"/>
      <c r="H4" s="345"/>
      <c r="I4" s="34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8658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3" t="s">
        <v>1975</v>
      </c>
      <c r="F7" s="346" t="s">
        <v>1976</v>
      </c>
      <c r="G7" s="34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3"/>
      <c r="F8" s="348" t="s">
        <v>1979</v>
      </c>
      <c r="G8" s="34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3"/>
      <c r="F9" s="340" t="s">
        <v>1980</v>
      </c>
      <c r="G9" s="34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73"/>
      <c r="F10" s="348" t="s">
        <v>1981</v>
      </c>
      <c r="G10" s="34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73"/>
      <c r="F11" s="338" t="s">
        <v>1982</v>
      </c>
      <c r="G11" s="33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73"/>
      <c r="F12" s="336" t="s">
        <v>1983</v>
      </c>
      <c r="G12" s="337"/>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3"/>
      <c r="F13" s="370" t="s">
        <v>1986</v>
      </c>
      <c r="G13" s="371"/>
      <c r="H13" s="372"/>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3" t="s">
        <v>8</v>
      </c>
      <c r="C16" s="374"/>
      <c r="D16" s="374"/>
      <c r="E16" s="374"/>
      <c r="F16" s="355"/>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1976</v>
      </c>
      <c r="B17" s="369" t="str">
        <f>'PR-RAS'!B6</f>
        <v>PRIHODI POSLOVANJA (šifre 61+62+63+64+65+66+67+68)</v>
      </c>
      <c r="C17" s="365"/>
      <c r="D17" s="365"/>
      <c r="E17" s="365"/>
      <c r="F17" s="366"/>
      <c r="G17" s="28" t="str">
        <f>'PR-RAS'!C6</f>
        <v>6</v>
      </c>
      <c r="H17" s="275">
        <f>'PR-RAS'!D6</f>
        <v>659613.53999999992</v>
      </c>
      <c r="I17" s="275">
        <f>'PR-RAS'!E6</f>
        <v>713495.57000000007</v>
      </c>
      <c r="J17" s="5"/>
      <c r="K17" s="5"/>
      <c r="L17" s="5"/>
      <c r="M17" s="5"/>
      <c r="N17" s="5"/>
      <c r="O17" s="5"/>
      <c r="P17" s="5"/>
      <c r="Q17" s="5"/>
      <c r="R17" s="5"/>
      <c r="S17" s="5"/>
      <c r="T17" s="5"/>
      <c r="U17" s="5"/>
      <c r="V17" s="5"/>
      <c r="W17" s="5"/>
    </row>
    <row r="18" spans="1:23" ht="12.75" customHeight="1" x14ac:dyDescent="0.2">
      <c r="A18" s="351"/>
      <c r="B18" s="358" t="str">
        <f>'PR-RAS'!B152</f>
        <v xml:space="preserve">RASHODI POSLOVANJA (šifre 31+32+34+35+36+37+38) </v>
      </c>
      <c r="C18" s="359"/>
      <c r="D18" s="359"/>
      <c r="E18" s="359"/>
      <c r="F18" s="360"/>
      <c r="G18" s="29" t="str">
        <f>'PR-RAS'!C152</f>
        <v>3</v>
      </c>
      <c r="H18" s="275">
        <f>'PR-RAS'!D152</f>
        <v>654868.69000000006</v>
      </c>
      <c r="I18" s="275">
        <f>'PR-RAS'!E152</f>
        <v>766552.64999999991</v>
      </c>
      <c r="J18" s="5"/>
      <c r="K18" s="5"/>
      <c r="L18" s="5"/>
      <c r="M18" s="5"/>
      <c r="N18" s="5"/>
      <c r="O18" s="5"/>
      <c r="P18" s="5"/>
      <c r="Q18" s="5"/>
      <c r="R18" s="5"/>
      <c r="S18" s="5"/>
      <c r="T18" s="5"/>
      <c r="U18" s="5"/>
      <c r="V18" s="5"/>
      <c r="W18" s="5"/>
    </row>
    <row r="19" spans="1:23" ht="12.75" customHeight="1" x14ac:dyDescent="0.2">
      <c r="A19" s="351"/>
      <c r="B19" s="358" t="str">
        <f>'PR-RAS'!B649</f>
        <v>Višak prihoda i primitaka raspoloživ u sljedećem razdoblju (šifre X005 + '9221-9222' - Y005 - '9222-9221')</v>
      </c>
      <c r="C19" s="359"/>
      <c r="D19" s="359"/>
      <c r="E19" s="359"/>
      <c r="F19" s="36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2"/>
      <c r="B20" s="361" t="str">
        <f>'PR-RAS'!B650</f>
        <v>Manjak prihoda i primitaka za pokriće u sljedećem razdoblju (šifre Y005 + '9222-9221' - X005 - '9221-9222' )</v>
      </c>
      <c r="C20" s="362"/>
      <c r="D20" s="362"/>
      <c r="E20" s="362"/>
      <c r="F20" s="363"/>
      <c r="G20" s="30" t="str">
        <f>'PR-RAS'!C650</f>
        <v>Y006</v>
      </c>
      <c r="H20" s="275">
        <f>'PR-RAS'!D650</f>
        <v>5910.1100000001825</v>
      </c>
      <c r="I20" s="275">
        <f>'PR-RAS'!E650</f>
        <v>59848.849999999875</v>
      </c>
      <c r="J20" s="5"/>
      <c r="K20" s="5"/>
      <c r="L20" s="5"/>
      <c r="M20" s="5"/>
      <c r="N20" s="5"/>
      <c r="O20" s="5"/>
      <c r="P20" s="5"/>
      <c r="Q20" s="5"/>
      <c r="R20" s="5"/>
      <c r="S20" s="5"/>
      <c r="T20" s="5"/>
      <c r="U20" s="5"/>
      <c r="V20" s="5"/>
      <c r="W20" s="5"/>
    </row>
    <row r="21" spans="1:23" ht="29.25" customHeight="1" x14ac:dyDescent="0.2">
      <c r="A21" s="200" t="s">
        <v>1987</v>
      </c>
      <c r="B21" s="353" t="s">
        <v>8</v>
      </c>
      <c r="C21" s="354"/>
      <c r="D21" s="354"/>
      <c r="E21" s="354"/>
      <c r="F21" s="355"/>
      <c r="G21" s="201" t="s">
        <v>9</v>
      </c>
      <c r="H21" s="265" t="s">
        <v>1988</v>
      </c>
      <c r="I21" s="266" t="s">
        <v>1989</v>
      </c>
      <c r="J21" s="5"/>
      <c r="K21" s="5"/>
      <c r="L21" s="5"/>
      <c r="M21" s="5"/>
      <c r="N21" s="5"/>
      <c r="O21" s="5"/>
      <c r="P21" s="5"/>
      <c r="Q21" s="5"/>
      <c r="R21" s="5"/>
      <c r="S21" s="5"/>
      <c r="T21" s="5"/>
      <c r="U21" s="5"/>
      <c r="V21" s="5"/>
      <c r="W21" s="5"/>
    </row>
    <row r="22" spans="1:23" ht="12.75" customHeight="1" x14ac:dyDescent="0.2">
      <c r="A22" s="350" t="s">
        <v>1979</v>
      </c>
      <c r="B22" s="369" t="str">
        <f>BILANCA!B7</f>
        <v>Nefinancijska imovina (šifre 01+02+03+04+05+06)</v>
      </c>
      <c r="C22" s="365"/>
      <c r="D22" s="365"/>
      <c r="E22" s="365"/>
      <c r="F22" s="366"/>
      <c r="G22" s="126" t="str">
        <f>BILANCA!C7</f>
        <v>B002</v>
      </c>
      <c r="H22" s="275">
        <f>BILANCA!D7</f>
        <v>557756.67000000016</v>
      </c>
      <c r="I22" s="275">
        <f>BILANCA!E7</f>
        <v>535989.33000000007</v>
      </c>
      <c r="J22" s="5"/>
      <c r="K22" s="5"/>
      <c r="L22" s="5"/>
      <c r="M22" s="5"/>
      <c r="N22" s="5"/>
      <c r="O22" s="5"/>
      <c r="P22" s="5"/>
      <c r="Q22" s="5"/>
      <c r="R22" s="5"/>
      <c r="S22" s="5"/>
      <c r="T22" s="5"/>
      <c r="U22" s="5"/>
      <c r="V22" s="5"/>
      <c r="W22" s="5"/>
    </row>
    <row r="23" spans="1:23" ht="12.75" customHeight="1" x14ac:dyDescent="0.2">
      <c r="A23" s="351"/>
      <c r="B23" s="358" t="str">
        <f>BILANCA!B69</f>
        <v>Financijska imovina (šifre 11+12+13+14+15+16+17+19)</v>
      </c>
      <c r="C23" s="359"/>
      <c r="D23" s="359"/>
      <c r="E23" s="359"/>
      <c r="F23" s="360"/>
      <c r="G23" s="127" t="str">
        <f>BILANCA!C69</f>
        <v>1</v>
      </c>
      <c r="H23" s="275">
        <f>BILANCA!D69</f>
        <v>83498.34</v>
      </c>
      <c r="I23" s="275">
        <f>BILANCA!E69</f>
        <v>92921.220000000016</v>
      </c>
      <c r="J23" s="5"/>
      <c r="K23" s="5"/>
      <c r="L23" s="5"/>
      <c r="M23" s="5"/>
      <c r="N23" s="5"/>
      <c r="O23" s="5"/>
      <c r="P23" s="5"/>
      <c r="Q23" s="5"/>
      <c r="R23" s="5"/>
      <c r="S23" s="5"/>
      <c r="T23" s="5"/>
      <c r="U23" s="5"/>
      <c r="V23" s="5"/>
      <c r="W23" s="5"/>
    </row>
    <row r="24" spans="1:23" ht="12.75" customHeight="1" x14ac:dyDescent="0.2">
      <c r="A24" s="351"/>
      <c r="B24" s="358" t="str">
        <f>BILANCA!B177</f>
        <v xml:space="preserve">Obveze (šifre 23+24+25+26+27+29) </v>
      </c>
      <c r="C24" s="359"/>
      <c r="D24" s="359"/>
      <c r="E24" s="359"/>
      <c r="F24" s="360"/>
      <c r="G24" s="127" t="str">
        <f>BILANCA!C177</f>
        <v>2</v>
      </c>
      <c r="H24" s="275">
        <f>BILANCA!D177</f>
        <v>88983.9</v>
      </c>
      <c r="I24" s="275">
        <f>BILANCA!E177</f>
        <v>96022.17</v>
      </c>
      <c r="J24" s="5"/>
      <c r="K24" s="5"/>
      <c r="L24" s="5"/>
      <c r="M24" s="5"/>
      <c r="N24" s="5"/>
      <c r="O24" s="5"/>
      <c r="P24" s="5"/>
      <c r="Q24" s="5"/>
      <c r="R24" s="5"/>
      <c r="S24" s="5"/>
      <c r="T24" s="5"/>
      <c r="U24" s="5"/>
      <c r="V24" s="5"/>
      <c r="W24" s="5"/>
    </row>
    <row r="25" spans="1:23" ht="12.75" customHeight="1" x14ac:dyDescent="0.2">
      <c r="A25" s="352"/>
      <c r="B25" s="361" t="str">
        <f>BILANCA!B251</f>
        <v>Vlastiti izvori (šifre 91 + 922 - 93 + 96 + 97)</v>
      </c>
      <c r="C25" s="362"/>
      <c r="D25" s="362"/>
      <c r="E25" s="362"/>
      <c r="F25" s="363"/>
      <c r="G25" s="128" t="str">
        <f>BILANCA!C251</f>
        <v>9</v>
      </c>
      <c r="H25" s="275">
        <f>BILANCA!D251</f>
        <v>552271.1100000001</v>
      </c>
      <c r="I25" s="275">
        <f>BILANCA!E251</f>
        <v>532888.38</v>
      </c>
      <c r="J25" s="5"/>
      <c r="K25" s="5"/>
      <c r="L25" s="5"/>
      <c r="M25" s="5"/>
      <c r="N25" s="5"/>
      <c r="O25" s="5"/>
      <c r="P25" s="5"/>
      <c r="Q25" s="5"/>
      <c r="R25" s="5"/>
      <c r="S25" s="5"/>
      <c r="T25" s="5"/>
      <c r="U25" s="5"/>
      <c r="V25" s="5"/>
      <c r="W25" s="5"/>
    </row>
    <row r="26" spans="1:23" ht="48" x14ac:dyDescent="0.2">
      <c r="A26" s="200" t="s">
        <v>1987</v>
      </c>
      <c r="B26" s="353" t="s">
        <v>8</v>
      </c>
      <c r="C26" s="354"/>
      <c r="D26" s="354"/>
      <c r="E26" s="354"/>
      <c r="F26" s="355"/>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1990</v>
      </c>
      <c r="B27" s="369" t="str">
        <f>'RAS-funkcijski'!B5</f>
        <v>Opće javne usluge (šifre 011+012+013+014 do 018)</v>
      </c>
      <c r="C27" s="365"/>
      <c r="D27" s="365"/>
      <c r="E27" s="365"/>
      <c r="F27" s="36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58" t="str">
        <f>'RAS-funkcijski'!B35</f>
        <v>Ekonomski poslovi (šifre 041+042+043+044+045+046+047+048+049)</v>
      </c>
      <c r="C28" s="359"/>
      <c r="D28" s="359"/>
      <c r="E28" s="359"/>
      <c r="F28" s="36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58" t="str">
        <f>'RAS-funkcijski'!B88</f>
        <v>Rashodi vezani za stanovanje i kom. pogodnosti koji nisu drugdje svrstani</v>
      </c>
      <c r="C29" s="359"/>
      <c r="D29" s="359"/>
      <c r="E29" s="359"/>
      <c r="F29" s="36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58" t="str">
        <f>'RAS-funkcijski'!B114</f>
        <v>Obrazovanje (šifre 091+092+093+094+095+096+097+098)</v>
      </c>
      <c r="C30" s="359"/>
      <c r="D30" s="359"/>
      <c r="E30" s="359"/>
      <c r="F30" s="360"/>
      <c r="G30" s="127" t="str">
        <f>'RAS-funkcijski'!C114</f>
        <v>09</v>
      </c>
      <c r="H30" s="275">
        <f>'RAS-funkcijski'!D114</f>
        <v>659448.61</v>
      </c>
      <c r="I30" s="275">
        <f>'RAS-funkcijski'!E114</f>
        <v>767434.31</v>
      </c>
      <c r="J30" s="5"/>
      <c r="K30" s="5"/>
      <c r="L30" s="5"/>
      <c r="M30" s="5"/>
      <c r="N30" s="5"/>
      <c r="O30" s="5"/>
      <c r="P30" s="5"/>
      <c r="Q30" s="5"/>
      <c r="R30" s="5"/>
      <c r="S30" s="5"/>
      <c r="T30" s="5"/>
      <c r="U30" s="5"/>
      <c r="V30" s="5"/>
      <c r="W30" s="5"/>
    </row>
    <row r="31" spans="1:23" ht="12.75" customHeight="1" x14ac:dyDescent="0.2">
      <c r="A31" s="352"/>
      <c r="B31" s="361" t="str">
        <f>'RAS-funkcijski'!B141</f>
        <v>Kontrolni zbroj (šifre 01+02+03+04+05+06+07+08+09+10)</v>
      </c>
      <c r="C31" s="362"/>
      <c r="D31" s="362"/>
      <c r="E31" s="362"/>
      <c r="F31" s="363"/>
      <c r="G31" s="128" t="str">
        <f>'RAS-funkcijski'!C141</f>
        <v>R1</v>
      </c>
      <c r="H31" s="275">
        <f>'RAS-funkcijski'!D141</f>
        <v>659448.61</v>
      </c>
      <c r="I31" s="275">
        <f>'RAS-funkcijski'!E141</f>
        <v>767434.31</v>
      </c>
      <c r="J31" s="5"/>
      <c r="K31" s="5"/>
      <c r="L31" s="5"/>
      <c r="M31" s="5"/>
      <c r="N31" s="5"/>
      <c r="O31" s="5"/>
      <c r="P31" s="5"/>
      <c r="Q31" s="5"/>
      <c r="R31" s="5"/>
      <c r="S31" s="5"/>
      <c r="T31" s="5"/>
      <c r="U31" s="5"/>
      <c r="V31" s="5"/>
      <c r="W31" s="5"/>
    </row>
    <row r="32" spans="1:23" ht="29.25" customHeight="1" x14ac:dyDescent="0.2">
      <c r="A32" s="200" t="s">
        <v>1987</v>
      </c>
      <c r="B32" s="353" t="s">
        <v>8</v>
      </c>
      <c r="C32" s="354"/>
      <c r="D32" s="354"/>
      <c r="E32" s="354"/>
      <c r="F32" s="355"/>
      <c r="G32" s="201" t="s">
        <v>9</v>
      </c>
      <c r="H32" s="265" t="s">
        <v>1991</v>
      </c>
      <c r="I32" s="266" t="s">
        <v>1992</v>
      </c>
      <c r="J32" s="5"/>
      <c r="K32" s="5"/>
      <c r="L32" s="5"/>
      <c r="M32" s="5"/>
      <c r="N32" s="5"/>
      <c r="O32" s="5"/>
      <c r="P32" s="5"/>
      <c r="Q32" s="5"/>
      <c r="R32" s="5"/>
      <c r="S32" s="5"/>
      <c r="T32" s="5"/>
      <c r="U32" s="5"/>
      <c r="V32" s="5"/>
      <c r="W32" s="5"/>
    </row>
    <row r="33" spans="1:23" ht="12.75" customHeight="1" x14ac:dyDescent="0.2">
      <c r="A33" s="350" t="s">
        <v>1981</v>
      </c>
      <c r="B33" s="364" t="str">
        <f>'P-VRIO'!B5</f>
        <v>Promjene u vrijednosti i obujmu imovine (šifre 91511+91512)</v>
      </c>
      <c r="C33" s="365"/>
      <c r="D33" s="365"/>
      <c r="E33" s="365"/>
      <c r="F33" s="366"/>
      <c r="G33" s="126" t="str">
        <f>'P-VRIO'!C5</f>
        <v>9151</v>
      </c>
      <c r="H33" s="275">
        <f>'P-VRIO'!D5</f>
        <v>0</v>
      </c>
      <c r="I33" s="275">
        <f>'P-VRIO'!E5</f>
        <v>22649</v>
      </c>
      <c r="J33" s="5"/>
      <c r="K33" s="5"/>
      <c r="L33" s="5"/>
      <c r="M33" s="5"/>
      <c r="N33" s="5"/>
      <c r="O33" s="5"/>
      <c r="P33" s="5"/>
      <c r="Q33" s="5"/>
      <c r="R33" s="5"/>
      <c r="S33" s="5"/>
      <c r="T33" s="5"/>
      <c r="U33" s="5"/>
      <c r="V33" s="5"/>
      <c r="W33" s="5"/>
    </row>
    <row r="34" spans="1:23" ht="12.75" customHeight="1" x14ac:dyDescent="0.2">
      <c r="A34" s="351"/>
      <c r="B34" s="367" t="str">
        <f>'P-VRIO'!B22</f>
        <v>Promjene u obujmu imovine (šifre P016+P023)</v>
      </c>
      <c r="C34" s="359"/>
      <c r="D34" s="359"/>
      <c r="E34" s="359"/>
      <c r="F34" s="360"/>
      <c r="G34" s="127" t="str">
        <f>'P-VRIO'!C22</f>
        <v>91512</v>
      </c>
      <c r="H34" s="275">
        <f>'P-VRIO'!D22</f>
        <v>0</v>
      </c>
      <c r="I34" s="275">
        <f>'P-VRIO'!E22</f>
        <v>4197.33</v>
      </c>
      <c r="J34" s="5"/>
      <c r="K34" s="5"/>
      <c r="L34" s="5"/>
      <c r="M34" s="5"/>
      <c r="N34" s="5"/>
      <c r="O34" s="5"/>
      <c r="P34" s="5"/>
      <c r="Q34" s="5"/>
      <c r="R34" s="5"/>
      <c r="S34" s="5"/>
      <c r="T34" s="5"/>
      <c r="U34" s="5"/>
      <c r="V34" s="5"/>
      <c r="W34" s="5"/>
    </row>
    <row r="35" spans="1:23" ht="12.75" customHeight="1" x14ac:dyDescent="0.2">
      <c r="A35" s="351"/>
      <c r="B35" s="367" t="str">
        <f>'P-VRIO'!B38</f>
        <v>Promjene u vrijednosti i obujmu obveza (šifre 91521+91522)</v>
      </c>
      <c r="C35" s="359"/>
      <c r="D35" s="359"/>
      <c r="E35" s="359"/>
      <c r="F35" s="36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68" t="str">
        <f>'P-VRIO'!B44</f>
        <v>Promjene u obujmu obveza (šifre P035 do P038)</v>
      </c>
      <c r="C36" s="362"/>
      <c r="D36" s="362"/>
      <c r="E36" s="362"/>
      <c r="F36" s="36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3" t="s">
        <v>8</v>
      </c>
      <c r="C37" s="354"/>
      <c r="D37" s="354"/>
      <c r="E37" s="354"/>
      <c r="F37" s="355"/>
      <c r="G37" s="201" t="s">
        <v>9</v>
      </c>
      <c r="H37" s="265" t="s">
        <v>1988</v>
      </c>
      <c r="I37" s="266" t="s">
        <v>1950</v>
      </c>
      <c r="J37" s="5"/>
      <c r="K37" s="5"/>
      <c r="L37" s="5"/>
      <c r="M37" s="5"/>
      <c r="N37" s="5"/>
      <c r="O37" s="5"/>
      <c r="P37" s="5"/>
      <c r="Q37" s="5"/>
      <c r="R37" s="5"/>
      <c r="S37" s="5"/>
      <c r="T37" s="5"/>
      <c r="U37" s="5"/>
      <c r="V37" s="5"/>
      <c r="W37" s="5"/>
    </row>
    <row r="38" spans="1:23" ht="12.75" customHeight="1" x14ac:dyDescent="0.2">
      <c r="A38" s="350" t="s">
        <v>1982</v>
      </c>
      <c r="B38" s="369" t="str">
        <f>OBVEZE!B5</f>
        <v>Stanje obveza 1. siječnja (=stanju obveza iz Izvještaja o obvezama na 31. prosinca prethodne godine)</v>
      </c>
      <c r="C38" s="365"/>
      <c r="D38" s="365"/>
      <c r="E38" s="365"/>
      <c r="F38" s="366"/>
      <c r="G38" s="126" t="str">
        <f>OBVEZE!C5</f>
        <v>V001</v>
      </c>
      <c r="H38" s="275">
        <f>OBVEZE!D5</f>
        <v>88983.9</v>
      </c>
      <c r="I38" s="275" t="s">
        <v>1993</v>
      </c>
      <c r="J38" s="5"/>
      <c r="K38" s="5"/>
      <c r="L38" s="5"/>
      <c r="M38" s="5"/>
      <c r="N38" s="5"/>
      <c r="O38" s="5"/>
      <c r="P38" s="5"/>
      <c r="Q38" s="5"/>
      <c r="R38" s="5"/>
      <c r="S38" s="5"/>
      <c r="T38" s="5"/>
      <c r="U38" s="5"/>
      <c r="V38" s="5"/>
      <c r="W38" s="5"/>
    </row>
    <row r="39" spans="1:23" ht="12.75" customHeight="1" x14ac:dyDescent="0.2">
      <c r="A39" s="351"/>
      <c r="B39" s="358" t="str">
        <f>OBVEZE!B44</f>
        <v>Stanje obveza na kraju izvještajnog razdoblja (šifre V001+V002-V004) i (šifre V007+V009)</v>
      </c>
      <c r="C39" s="359"/>
      <c r="D39" s="359"/>
      <c r="E39" s="359"/>
      <c r="F39" s="360"/>
      <c r="G39" s="127" t="str">
        <f>OBVEZE!C44</f>
        <v>V006</v>
      </c>
      <c r="H39" s="275" t="s">
        <v>1993</v>
      </c>
      <c r="I39" s="275">
        <f>OBVEZE!D44</f>
        <v>96022.170000000158</v>
      </c>
      <c r="J39" s="5"/>
      <c r="K39" s="5"/>
      <c r="L39" s="5"/>
      <c r="M39" s="5"/>
      <c r="N39" s="5"/>
      <c r="O39" s="5"/>
      <c r="P39" s="5"/>
      <c r="Q39" s="5"/>
      <c r="R39" s="5"/>
      <c r="S39" s="5"/>
      <c r="T39" s="5"/>
      <c r="U39" s="5"/>
      <c r="V39" s="5"/>
      <c r="W39" s="5"/>
    </row>
    <row r="40" spans="1:23" ht="12.75" customHeight="1" x14ac:dyDescent="0.2">
      <c r="A40" s="351"/>
      <c r="B40" s="358" t="str">
        <f>OBVEZE!B45</f>
        <v>Stanje dospjelih obveza na kraju izvještajnog razdoblja (šifre V008+D23+D24 + 'D dio 25,26' + D27)</v>
      </c>
      <c r="C40" s="359"/>
      <c r="D40" s="359"/>
      <c r="E40" s="359"/>
      <c r="F40" s="36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2"/>
      <c r="B41" s="361" t="str">
        <f>OBVEZE!B104</f>
        <v>Stanje nedospjelih obveza na kraju izvještajnog razdoblja (šifre V010 + ND23 + ND24 + 'ND dio 25,26' + ND27)</v>
      </c>
      <c r="C41" s="362"/>
      <c r="D41" s="362"/>
      <c r="E41" s="362"/>
      <c r="F41" s="363"/>
      <c r="G41" s="128" t="str">
        <f>OBVEZE!C104</f>
        <v>V009</v>
      </c>
      <c r="H41" s="276" t="s">
        <v>1993</v>
      </c>
      <c r="I41" s="276">
        <f>OBVEZE!D104</f>
        <v>96022.17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8" zoomScaleNormal="100" workbookViewId="0">
      <selection activeCell="E264" sqref="E2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641255.01000000013</v>
      </c>
      <c r="E6" s="180">
        <f t="shared" si="0"/>
        <v>628910.55000000005</v>
      </c>
      <c r="F6" s="181">
        <f t="shared" ref="F6:F298" si="1">IF(D6&gt;0,IF(E6/D6&gt;=100,"&gt;&gt;100",E6/D6*100),"-")</f>
        <v>98.074953051828771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557756.67000000016</v>
      </c>
      <c r="E7" s="79">
        <f t="shared" si="2"/>
        <v>535989.33000000007</v>
      </c>
      <c r="F7" s="71">
        <f t="shared" si="1"/>
        <v>96.097341157748943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109487.72</v>
      </c>
      <c r="E8" s="79">
        <f>E9+E10-E11</f>
        <v>109487.72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109487.72</v>
      </c>
      <c r="E9" s="192">
        <v>109487.72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447768.95000000013</v>
      </c>
      <c r="E12" s="79">
        <f t="shared" si="3"/>
        <v>426001.6100000001</v>
      </c>
      <c r="F12" s="71">
        <f t="shared" si="1"/>
        <v>95.138711605617132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389037.56000000006</v>
      </c>
      <c r="E13" s="79">
        <f t="shared" si="4"/>
        <v>381351.02</v>
      </c>
      <c r="F13" s="71">
        <f t="shared" si="1"/>
        <v>98.024216479252019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614923.42000000004</v>
      </c>
      <c r="E15" s="192">
        <v>614923.42000000004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225885.86</v>
      </c>
      <c r="E18" s="192">
        <v>233572.4</v>
      </c>
      <c r="F18" s="71">
        <f t="shared" si="1"/>
        <v>103.40284247982588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26302.97000000003</v>
      </c>
      <c r="E19" s="79">
        <f t="shared" si="5"/>
        <v>15636.500000000058</v>
      </c>
      <c r="F19" s="71">
        <f t="shared" si="1"/>
        <v>59.447659332767522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293815.55</v>
      </c>
      <c r="E20" s="192">
        <v>293815.55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15435.69</v>
      </c>
      <c r="E21" s="192">
        <v>15435.69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4221.3999999999996</v>
      </c>
      <c r="E22" s="192">
        <v>4221.3999999999996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5410.28</v>
      </c>
      <c r="E25" s="192">
        <v>5410.28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24188.99</v>
      </c>
      <c r="E26" s="192">
        <v>24188.99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316768.94</v>
      </c>
      <c r="E28" s="192">
        <v>327435.40999999997</v>
      </c>
      <c r="F28" s="71">
        <f t="shared" si="1"/>
        <v>103.36727142503301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31450.649999999998</v>
      </c>
      <c r="E35" s="79">
        <f t="shared" si="7"/>
        <v>28036.32</v>
      </c>
      <c r="F35" s="71">
        <f t="shared" si="1"/>
        <v>89.143849173228546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60515.14</v>
      </c>
      <c r="E36" s="192">
        <v>57199.47</v>
      </c>
      <c r="F36" s="71">
        <f t="shared" si="1"/>
        <v>94.520924846245094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29064.49</v>
      </c>
      <c r="E40" s="192">
        <v>29163.15</v>
      </c>
      <c r="F40" s="71">
        <f t="shared" si="1"/>
        <v>100.33945202547852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977.77</v>
      </c>
      <c r="E45" s="79">
        <f t="shared" si="9"/>
        <v>977.77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977.77</v>
      </c>
      <c r="E47" s="192">
        <v>977.77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22535.08</v>
      </c>
      <c r="E54" s="192">
        <v>22535.08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22535.08</v>
      </c>
      <c r="E55" s="192">
        <v>22535.08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500</v>
      </c>
      <c r="E56" s="79">
        <f t="shared" si="11"/>
        <v>500</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500</v>
      </c>
      <c r="E57" s="192">
        <v>500</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83498.34</v>
      </c>
      <c r="E69" s="79">
        <f>E70+E82+E88+E119+E135+E147+E165+E171</f>
        <v>92921.220000000016</v>
      </c>
      <c r="F69" s="71">
        <f t="shared" si="1"/>
        <v>111.28511057824626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2633.13</v>
      </c>
      <c r="E82" s="79">
        <f>SUM(E83:E85)-E86+E87</f>
        <v>2232.2399999999998</v>
      </c>
      <c r="F82" s="71">
        <f t="shared" si="1"/>
        <v>84.775153524512632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2633.13</v>
      </c>
      <c r="E87" s="192">
        <v>2232.2399999999998</v>
      </c>
      <c r="F87" s="71">
        <f t="shared" si="1"/>
        <v>84.775153524512632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33975.730000000003</v>
      </c>
      <c r="E147" s="79">
        <f t="shared" si="24"/>
        <v>90688.98000000001</v>
      </c>
      <c r="F147" s="71">
        <f t="shared" si="1"/>
        <v>266.92282991417699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56500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56500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424.55</v>
      </c>
      <c r="E160" s="192">
        <v>247.9</v>
      </c>
      <c r="F160" s="71">
        <f t="shared" si="1"/>
        <v>58.391237781180074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33551.18</v>
      </c>
      <c r="E162" s="192">
        <v>33941.08</v>
      </c>
      <c r="F162" s="71">
        <f t="shared" si="1"/>
        <v>101.16210517782088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46889.48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46889.48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4" t="s">
        <v>2430</v>
      </c>
      <c r="B175" s="33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641255.01000000013</v>
      </c>
      <c r="E176" s="79">
        <f>E177+E251</f>
        <v>628910.55000000005</v>
      </c>
      <c r="F176" s="71">
        <f t="shared" si="1"/>
        <v>98.074953051828771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88983.9</v>
      </c>
      <c r="E177" s="79">
        <f>E178+E197+E203+E219+E247+E248</f>
        <v>96022.17</v>
      </c>
      <c r="F177" s="71">
        <f t="shared" si="1"/>
        <v>107.90959937696596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51347.89</v>
      </c>
      <c r="E178" s="79">
        <f>SUM(E179:E181)+E185+E186+SUM(E194:E196)</f>
        <v>58646.5</v>
      </c>
      <c r="F178" s="71">
        <f t="shared" si="1"/>
        <v>114.21404073273507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47739.57</v>
      </c>
      <c r="E179" s="192">
        <v>53808.6</v>
      </c>
      <c r="F179" s="71">
        <f t="shared" si="1"/>
        <v>112.71278731668508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3608.32</v>
      </c>
      <c r="E180" s="192">
        <v>4837.8999999999996</v>
      </c>
      <c r="F180" s="71">
        <f t="shared" si="1"/>
        <v>134.07624600922313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37636.01</v>
      </c>
      <c r="E247" s="192">
        <v>37375.67</v>
      </c>
      <c r="F247" s="71">
        <f>IF(D247&gt;0,IF(E247/D247&gt;=100,"&gt;&gt;100",E247/D247*100),"-")</f>
        <v>99.308268862719501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552271.1100000001</v>
      </c>
      <c r="E251" s="79">
        <f>+E252+E255-E264+E274+E291</f>
        <v>532888.38</v>
      </c>
      <c r="F251" s="71">
        <f t="shared" si="1"/>
        <v>96.490359598929572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557756.67000000004</v>
      </c>
      <c r="E252" s="79">
        <f>E253-E254</f>
        <v>535989.32999999996</v>
      </c>
      <c r="F252" s="71">
        <f t="shared" si="1"/>
        <v>96.097341157748943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557756.67000000004</v>
      </c>
      <c r="E253" s="192">
        <v>535989.32999999996</v>
      </c>
      <c r="F253" s="71">
        <f t="shared" si="1"/>
        <v>96.097341157748943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-5910.1100000000006</v>
      </c>
      <c r="E255" s="79">
        <f>E256-E260</f>
        <v>-59848.85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4559.42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4559.42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10469.530000000001</v>
      </c>
      <c r="E260" s="79">
        <f>SUM(E261:E263)</f>
        <v>59848.85</v>
      </c>
      <c r="F260" s="71">
        <f t="shared" si="1"/>
        <v>571.64791542695798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49379.32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10469.530000000001</v>
      </c>
      <c r="E262" s="192">
        <v>10469.530000000001</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424.55</v>
      </c>
      <c r="E274" s="79">
        <f>SUM(E275:E277)+SUM(E286:E290)</f>
        <v>56747.9</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56500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56500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t="s">
        <v>581</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424.55</v>
      </c>
      <c r="E287" s="192">
        <v>247.9</v>
      </c>
      <c r="F287" s="71">
        <f t="shared" si="39"/>
        <v>58.391237781180074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3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424.55</v>
      </c>
      <c r="E302" s="192">
        <v>247.9</v>
      </c>
      <c r="F302" s="71">
        <f t="shared" si="43"/>
        <v>58.391237781180074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33551.18</v>
      </c>
      <c r="E303" s="192">
        <v>90441.08</v>
      </c>
      <c r="F303" s="71">
        <f t="shared" si="43"/>
        <v>269.56154746271221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736.9</v>
      </c>
      <c r="E308" s="192">
        <v>336.01</v>
      </c>
      <c r="F308" s="71">
        <f t="shared" si="43"/>
        <v>45.597774460578101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1896.23</v>
      </c>
      <c r="E311" s="192">
        <v>1896.23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33551.18</v>
      </c>
      <c r="E335" s="192">
        <v>33941.08</v>
      </c>
      <c r="F335" s="71">
        <f t="shared" si="43"/>
        <v>101.16210517782088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51347.89</v>
      </c>
      <c r="E337" s="192">
        <v>58646.5</v>
      </c>
      <c r="F337" s="71">
        <f t="shared" si="43"/>
        <v>114.21404073273507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37180.32</v>
      </c>
      <c r="E367" s="192">
        <v>37180.32</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455.69</v>
      </c>
      <c r="E380" s="192">
        <v>195.35</v>
      </c>
      <c r="F380" s="71">
        <f t="shared" si="44"/>
        <v>42.869055717702828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659448.61</v>
      </c>
      <c r="E114" s="60">
        <f t="shared" si="22"/>
        <v>767434.31</v>
      </c>
      <c r="F114" s="45">
        <f t="shared" si="1"/>
        <v>116.37515014248041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635698.1</v>
      </c>
      <c r="E115" s="60">
        <f t="shared" si="23"/>
        <v>743078</v>
      </c>
      <c r="F115" s="45">
        <f t="shared" si="1"/>
        <v>116.89165029752331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635698.1</v>
      </c>
      <c r="E117" s="194">
        <v>743078</v>
      </c>
      <c r="F117" s="45">
        <f t="shared" si="1"/>
        <v>116.89165029752331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23750.51</v>
      </c>
      <c r="E126" s="194">
        <v>24356.31</v>
      </c>
      <c r="F126" s="45">
        <f t="shared" si="1"/>
        <v>102.55068206956399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659448.61</v>
      </c>
      <c r="E141" s="81">
        <f t="shared" si="28"/>
        <v>767434.31</v>
      </c>
      <c r="F141" s="61">
        <f t="shared" si="1"/>
        <v>116.37515014248041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22649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18451.669999999998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18451.669999999998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18451.669999999998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4197.33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4197.33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4197.33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43" sqref="D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88983.9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726406.55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721652.89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624077.62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79048.639999999999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18343.57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183.06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881.66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3872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719368.27999999991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714354.27999999991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618008.59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77819.06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18343.57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183.06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881.66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4132.34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96022.170000000158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96022.17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195.35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58646.5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37180.32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8658</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PR-RAS</vt:lpstr>
      <vt:lpstr>RefStr</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 Poljana</cp:lastModifiedBy>
  <cp:lastPrinted>2026-01-30T10:14:29Z</cp:lastPrinted>
  <dcterms:created xsi:type="dcterms:W3CDTF">2022-04-01T05:14:30Z</dcterms:created>
  <dcterms:modified xsi:type="dcterms:W3CDTF">2026-01-30T10:15:19Z</dcterms:modified>
</cp:coreProperties>
</file>